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6495" windowWidth="19320" windowHeight="7665" tabRatio="760" firstSheet="3" activeTab="3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ín" sheetId="62" r:id="rId4"/>
    <sheet name="ncpp" sheetId="63" r:id="rId5"/>
  </sheets>
  <definedNames>
    <definedName name="_xlnm._FilterDatabase" localSheetId="3" hidden="1">Boletín!$B$547:$V$577</definedName>
    <definedName name="_xlnm._FilterDatabase" localSheetId="4" hidden="1">ncpp!#REF!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Boletín">#REF!</definedName>
    <definedName name="ww" localSheetId="3">#REF!</definedName>
    <definedName name="ww" localSheetId="4">#REF!</definedName>
    <definedName name="ww">#REF!</definedName>
  </definedNames>
  <calcPr calcId="125725"/>
</workbook>
</file>

<file path=xl/calcChain.xml><?xml version="1.0" encoding="utf-8"?>
<calcChain xmlns="http://schemas.openxmlformats.org/spreadsheetml/2006/main">
  <c r="C135" i="62"/>
  <c r="K12" i="63"/>
  <c r="K11"/>
  <c r="H12"/>
  <c r="G10"/>
  <c r="F10"/>
  <c r="C40"/>
  <c r="C10"/>
  <c r="D267" i="62"/>
  <c r="D415"/>
  <c r="D453"/>
  <c r="Q492"/>
  <c r="P492"/>
  <c r="N492"/>
  <c r="M492"/>
  <c r="H492"/>
  <c r="G492"/>
  <c r="E492"/>
  <c r="C492"/>
  <c r="D492"/>
  <c r="D546"/>
  <c r="R497"/>
  <c r="O497"/>
  <c r="K497"/>
  <c r="U497" s="1"/>
  <c r="J497"/>
  <c r="S497" s="1"/>
  <c r="I497"/>
  <c r="F497"/>
  <c r="V497" l="1"/>
  <c r="L497"/>
  <c r="T497"/>
  <c r="F132" i="63"/>
  <c r="K131"/>
  <c r="E131"/>
  <c r="R126"/>
  <c r="Q126"/>
  <c r="O126"/>
  <c r="K130"/>
  <c r="H130"/>
  <c r="E130"/>
  <c r="E126"/>
  <c r="P126" l="1"/>
  <c r="P127"/>
  <c r="P128"/>
  <c r="P129"/>
  <c r="P130"/>
  <c r="P131"/>
  <c r="P132"/>
  <c r="P133"/>
  <c r="P134"/>
  <c r="P135"/>
  <c r="P136"/>
  <c r="P137"/>
  <c r="P125"/>
  <c r="N126"/>
  <c r="N127"/>
  <c r="N128"/>
  <c r="N129"/>
  <c r="N130"/>
  <c r="N131"/>
  <c r="N132"/>
  <c r="N133"/>
  <c r="N134"/>
  <c r="N135"/>
  <c r="N136"/>
  <c r="N137"/>
  <c r="N125"/>
  <c r="K127"/>
  <c r="K128"/>
  <c r="K129"/>
  <c r="K132"/>
  <c r="K133"/>
  <c r="K134"/>
  <c r="K135"/>
  <c r="K136"/>
  <c r="K137"/>
  <c r="K126"/>
  <c r="K125"/>
  <c r="H136"/>
  <c r="H137"/>
  <c r="H126"/>
  <c r="H127"/>
  <c r="H128"/>
  <c r="H129"/>
  <c r="H131"/>
  <c r="H132"/>
  <c r="H133"/>
  <c r="H134"/>
  <c r="H135"/>
  <c r="H125"/>
  <c r="E127"/>
  <c r="E128"/>
  <c r="E129"/>
  <c r="E132"/>
  <c r="E133"/>
  <c r="E134"/>
  <c r="E135"/>
  <c r="E136"/>
  <c r="E137"/>
  <c r="E125"/>
  <c r="P124"/>
  <c r="N124"/>
  <c r="N89"/>
  <c r="K124"/>
  <c r="H124"/>
  <c r="E124"/>
  <c r="P91"/>
  <c r="P90"/>
  <c r="K90"/>
  <c r="K91"/>
  <c r="H91"/>
  <c r="H90"/>
  <c r="P89"/>
  <c r="K89"/>
  <c r="H89"/>
  <c r="E91"/>
  <c r="E90"/>
  <c r="E89"/>
  <c r="P43" l="1"/>
  <c r="P44"/>
  <c r="P45"/>
  <c r="P46"/>
  <c r="P47"/>
  <c r="P48"/>
  <c r="P49"/>
  <c r="P50"/>
  <c r="P51"/>
  <c r="P52"/>
  <c r="P53"/>
  <c r="P54"/>
  <c r="P55"/>
  <c r="P56"/>
  <c r="P57"/>
  <c r="N43"/>
  <c r="N44"/>
  <c r="N45"/>
  <c r="N46"/>
  <c r="N47"/>
  <c r="N48"/>
  <c r="N49"/>
  <c r="N50"/>
  <c r="N51"/>
  <c r="N52"/>
  <c r="N53"/>
  <c r="N54"/>
  <c r="N55"/>
  <c r="N56"/>
  <c r="N57"/>
  <c r="N42"/>
  <c r="N41"/>
  <c r="K43"/>
  <c r="K44"/>
  <c r="K45"/>
  <c r="K46"/>
  <c r="K47"/>
  <c r="K48"/>
  <c r="K49"/>
  <c r="K50"/>
  <c r="K51"/>
  <c r="K52"/>
  <c r="K53"/>
  <c r="K54"/>
  <c r="K55"/>
  <c r="K56"/>
  <c r="K57"/>
  <c r="H43"/>
  <c r="H44"/>
  <c r="H45"/>
  <c r="H46"/>
  <c r="H47"/>
  <c r="H48"/>
  <c r="H49"/>
  <c r="H50"/>
  <c r="H51"/>
  <c r="H52"/>
  <c r="H53"/>
  <c r="H54"/>
  <c r="H55"/>
  <c r="H56"/>
  <c r="H57"/>
  <c r="E43"/>
  <c r="E44"/>
  <c r="E45"/>
  <c r="E46"/>
  <c r="E47"/>
  <c r="E48"/>
  <c r="E49"/>
  <c r="E50"/>
  <c r="E51"/>
  <c r="E52"/>
  <c r="E53"/>
  <c r="E54"/>
  <c r="E55"/>
  <c r="E56"/>
  <c r="E57"/>
  <c r="P42"/>
  <c r="K42"/>
  <c r="H42"/>
  <c r="E42"/>
  <c r="P41"/>
  <c r="K41"/>
  <c r="H41"/>
  <c r="E41"/>
  <c r="P12"/>
  <c r="E12"/>
  <c r="P11"/>
  <c r="P40" l="1"/>
  <c r="P10"/>
  <c r="H11"/>
  <c r="E11"/>
  <c r="I549" i="62" l="1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J549"/>
  <c r="T549" s="1"/>
  <c r="K549"/>
  <c r="J550"/>
  <c r="T550" s="1"/>
  <c r="K550"/>
  <c r="J551"/>
  <c r="T551" s="1"/>
  <c r="K551"/>
  <c r="J552"/>
  <c r="T552" s="1"/>
  <c r="K552"/>
  <c r="J553"/>
  <c r="K553"/>
  <c r="J554"/>
  <c r="T554" s="1"/>
  <c r="K554"/>
  <c r="J555"/>
  <c r="T555" s="1"/>
  <c r="K555"/>
  <c r="J556"/>
  <c r="K556"/>
  <c r="J557"/>
  <c r="K557"/>
  <c r="J558"/>
  <c r="T558" s="1"/>
  <c r="K558"/>
  <c r="J559"/>
  <c r="T559" s="1"/>
  <c r="K559"/>
  <c r="J560"/>
  <c r="K560"/>
  <c r="J561"/>
  <c r="T561" s="1"/>
  <c r="K561"/>
  <c r="J562"/>
  <c r="T562" s="1"/>
  <c r="K562"/>
  <c r="J563"/>
  <c r="T563" s="1"/>
  <c r="K563"/>
  <c r="J564"/>
  <c r="K564"/>
  <c r="J565"/>
  <c r="T565" s="1"/>
  <c r="K565"/>
  <c r="J566"/>
  <c r="T566" s="1"/>
  <c r="K566"/>
  <c r="J567"/>
  <c r="T567" s="1"/>
  <c r="K567"/>
  <c r="J568"/>
  <c r="K568"/>
  <c r="J569"/>
  <c r="T569" s="1"/>
  <c r="K569"/>
  <c r="J570"/>
  <c r="T570" s="1"/>
  <c r="K570"/>
  <c r="J571"/>
  <c r="T571" s="1"/>
  <c r="K571"/>
  <c r="J572"/>
  <c r="T572" s="1"/>
  <c r="K572"/>
  <c r="J573"/>
  <c r="T573" s="1"/>
  <c r="K573"/>
  <c r="J574"/>
  <c r="T574" s="1"/>
  <c r="K574"/>
  <c r="J575"/>
  <c r="T575" s="1"/>
  <c r="K575"/>
  <c r="J576"/>
  <c r="T576" s="1"/>
  <c r="K576"/>
  <c r="J577"/>
  <c r="K577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7"/>
  <c r="O568"/>
  <c r="O569"/>
  <c r="O570"/>
  <c r="O571"/>
  <c r="O572"/>
  <c r="O573"/>
  <c r="O574"/>
  <c r="O575"/>
  <c r="O576"/>
  <c r="O577"/>
  <c r="O548"/>
  <c r="J548"/>
  <c r="T548" s="1"/>
  <c r="K548"/>
  <c r="I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48"/>
  <c r="R547"/>
  <c r="O547"/>
  <c r="K547"/>
  <c r="L547" s="1"/>
  <c r="J547"/>
  <c r="S547" s="1"/>
  <c r="I547"/>
  <c r="F547"/>
  <c r="T547" l="1"/>
  <c r="L548"/>
  <c r="L570"/>
  <c r="L576"/>
  <c r="L569"/>
  <c r="L567"/>
  <c r="L577"/>
  <c r="L575"/>
  <c r="L566"/>
  <c r="L561"/>
  <c r="L555"/>
  <c r="L554"/>
  <c r="L573"/>
  <c r="L572"/>
  <c r="L568"/>
  <c r="L564"/>
  <c r="T564"/>
  <c r="L563"/>
  <c r="L560"/>
  <c r="L559"/>
  <c r="L558"/>
  <c r="L557"/>
  <c r="T557"/>
  <c r="L556"/>
  <c r="L553"/>
  <c r="L552"/>
  <c r="T577"/>
  <c r="T553"/>
  <c r="T568"/>
  <c r="T560"/>
  <c r="T556"/>
  <c r="L574"/>
  <c r="L571"/>
  <c r="L562"/>
  <c r="L565"/>
  <c r="L551"/>
  <c r="L549"/>
  <c r="L550"/>
  <c r="R494"/>
  <c r="R495"/>
  <c r="R496"/>
  <c r="R493"/>
  <c r="O494"/>
  <c r="O495"/>
  <c r="O496"/>
  <c r="K494"/>
  <c r="K495"/>
  <c r="K496"/>
  <c r="J494"/>
  <c r="T494" s="1"/>
  <c r="J495"/>
  <c r="J496"/>
  <c r="T496" s="1"/>
  <c r="I494"/>
  <c r="I495"/>
  <c r="I496"/>
  <c r="F494"/>
  <c r="F495"/>
  <c r="F496"/>
  <c r="O493"/>
  <c r="K493"/>
  <c r="J493"/>
  <c r="I493"/>
  <c r="F493"/>
  <c r="K460"/>
  <c r="J460"/>
  <c r="I460"/>
  <c r="R456"/>
  <c r="R457"/>
  <c r="R458"/>
  <c r="R459"/>
  <c r="R460"/>
  <c r="R455"/>
  <c r="R454"/>
  <c r="F457"/>
  <c r="F458"/>
  <c r="F459"/>
  <c r="F460"/>
  <c r="K456"/>
  <c r="K457"/>
  <c r="K458"/>
  <c r="K459"/>
  <c r="J456"/>
  <c r="L456" s="1"/>
  <c r="J457"/>
  <c r="J458"/>
  <c r="T458" s="1"/>
  <c r="J459"/>
  <c r="T459" s="1"/>
  <c r="I456"/>
  <c r="I457"/>
  <c r="I458"/>
  <c r="I459"/>
  <c r="F456"/>
  <c r="O456"/>
  <c r="O457"/>
  <c r="O458"/>
  <c r="O459"/>
  <c r="O460"/>
  <c r="O455"/>
  <c r="K455"/>
  <c r="J455"/>
  <c r="I455"/>
  <c r="F455"/>
  <c r="O454"/>
  <c r="K454"/>
  <c r="J454"/>
  <c r="I454"/>
  <c r="F454"/>
  <c r="O418"/>
  <c r="O419"/>
  <c r="O420"/>
  <c r="O417"/>
  <c r="O416"/>
  <c r="K418"/>
  <c r="K419"/>
  <c r="K420"/>
  <c r="J418"/>
  <c r="T418" s="1"/>
  <c r="J419"/>
  <c r="J420"/>
  <c r="L420" s="1"/>
  <c r="R418"/>
  <c r="R419"/>
  <c r="R420"/>
  <c r="R417"/>
  <c r="R416"/>
  <c r="I418"/>
  <c r="I419"/>
  <c r="I420"/>
  <c r="F418"/>
  <c r="F419"/>
  <c r="F420"/>
  <c r="F417"/>
  <c r="K417"/>
  <c r="J417"/>
  <c r="I417"/>
  <c r="K416"/>
  <c r="J416"/>
  <c r="I416"/>
  <c r="F416"/>
  <c r="D326"/>
  <c r="D321" s="1"/>
  <c r="C326"/>
  <c r="J324"/>
  <c r="T324" s="1"/>
  <c r="J325"/>
  <c r="T325" s="1"/>
  <c r="J326"/>
  <c r="T326" s="1"/>
  <c r="J327"/>
  <c r="T327" s="1"/>
  <c r="J328"/>
  <c r="T328" s="1"/>
  <c r="J329"/>
  <c r="T329" s="1"/>
  <c r="J323"/>
  <c r="T323" s="1"/>
  <c r="K324"/>
  <c r="K325"/>
  <c r="K326"/>
  <c r="K327"/>
  <c r="K328"/>
  <c r="K329"/>
  <c r="K323"/>
  <c r="R324"/>
  <c r="R325"/>
  <c r="R326"/>
  <c r="R327"/>
  <c r="R328"/>
  <c r="R323"/>
  <c r="O324"/>
  <c r="O325"/>
  <c r="O326"/>
  <c r="O327"/>
  <c r="O328"/>
  <c r="O329"/>
  <c r="O323"/>
  <c r="I324"/>
  <c r="I325"/>
  <c r="I326"/>
  <c r="I327"/>
  <c r="I328"/>
  <c r="I329"/>
  <c r="I323"/>
  <c r="F324"/>
  <c r="F325"/>
  <c r="F327"/>
  <c r="F328"/>
  <c r="F329"/>
  <c r="F323"/>
  <c r="R322"/>
  <c r="O322"/>
  <c r="K322"/>
  <c r="J322"/>
  <c r="I322"/>
  <c r="F322"/>
  <c r="K271"/>
  <c r="K269"/>
  <c r="K270"/>
  <c r="K272"/>
  <c r="K273"/>
  <c r="K274"/>
  <c r="K275"/>
  <c r="K276"/>
  <c r="K277"/>
  <c r="J269"/>
  <c r="T269" s="1"/>
  <c r="J270"/>
  <c r="T270" s="1"/>
  <c r="J271"/>
  <c r="T271" s="1"/>
  <c r="J272"/>
  <c r="T272" s="1"/>
  <c r="J273"/>
  <c r="J274"/>
  <c r="T274" s="1"/>
  <c r="J275"/>
  <c r="T275" s="1"/>
  <c r="J276"/>
  <c r="T276" s="1"/>
  <c r="J277"/>
  <c r="R269"/>
  <c r="R270"/>
  <c r="R271"/>
  <c r="R272"/>
  <c r="R273"/>
  <c r="R274"/>
  <c r="R275"/>
  <c r="R276"/>
  <c r="R277"/>
  <c r="O269"/>
  <c r="O270"/>
  <c r="O271"/>
  <c r="O272"/>
  <c r="O273"/>
  <c r="O274"/>
  <c r="O275"/>
  <c r="O276"/>
  <c r="O277"/>
  <c r="I269"/>
  <c r="I270"/>
  <c r="I271"/>
  <c r="I272"/>
  <c r="I273"/>
  <c r="I274"/>
  <c r="I275"/>
  <c r="I276"/>
  <c r="I277"/>
  <c r="F269"/>
  <c r="F270"/>
  <c r="F271"/>
  <c r="F272"/>
  <c r="F273"/>
  <c r="F274"/>
  <c r="F275"/>
  <c r="F276"/>
  <c r="F277"/>
  <c r="R268"/>
  <c r="O268"/>
  <c r="K268"/>
  <c r="J268"/>
  <c r="I268"/>
  <c r="F268"/>
  <c r="L419" l="1"/>
  <c r="F492"/>
  <c r="O492"/>
  <c r="R492"/>
  <c r="L457"/>
  <c r="T493"/>
  <c r="J492"/>
  <c r="L322"/>
  <c r="F326"/>
  <c r="L417"/>
  <c r="L455"/>
  <c r="L453" s="1"/>
  <c r="I492"/>
  <c r="L493"/>
  <c r="K492"/>
  <c r="T546"/>
  <c r="L460"/>
  <c r="L454"/>
  <c r="L274"/>
  <c r="L268"/>
  <c r="T455"/>
  <c r="L418"/>
  <c r="T454"/>
  <c r="T456"/>
  <c r="T457"/>
  <c r="L324"/>
  <c r="L416"/>
  <c r="L494"/>
  <c r="L496"/>
  <c r="L495"/>
  <c r="T495"/>
  <c r="T460"/>
  <c r="L459"/>
  <c r="L458"/>
  <c r="T322"/>
  <c r="T321" s="1"/>
  <c r="T420"/>
  <c r="T268"/>
  <c r="T419"/>
  <c r="L269"/>
  <c r="L276"/>
  <c r="T416"/>
  <c r="T417"/>
  <c r="L329"/>
  <c r="L328"/>
  <c r="L326"/>
  <c r="L325"/>
  <c r="L327"/>
  <c r="L323"/>
  <c r="L277"/>
  <c r="T277"/>
  <c r="L273"/>
  <c r="T273"/>
  <c r="L271"/>
  <c r="L270"/>
  <c r="L275"/>
  <c r="L272"/>
  <c r="D203"/>
  <c r="R205"/>
  <c r="O205"/>
  <c r="K205"/>
  <c r="U205" s="1"/>
  <c r="J205"/>
  <c r="T205" s="1"/>
  <c r="I205"/>
  <c r="F205"/>
  <c r="R204"/>
  <c r="O204"/>
  <c r="K204"/>
  <c r="J204"/>
  <c r="T204" s="1"/>
  <c r="I204"/>
  <c r="F204"/>
  <c r="J137"/>
  <c r="T137" s="1"/>
  <c r="J136"/>
  <c r="J170"/>
  <c r="T170" s="1"/>
  <c r="J169"/>
  <c r="J168"/>
  <c r="S168" s="1"/>
  <c r="O169"/>
  <c r="O170"/>
  <c r="O168"/>
  <c r="K169"/>
  <c r="U169" s="1"/>
  <c r="K170"/>
  <c r="U170" s="1"/>
  <c r="I169"/>
  <c r="I170"/>
  <c r="K168"/>
  <c r="U168" s="1"/>
  <c r="I168"/>
  <c r="F169"/>
  <c r="F170"/>
  <c r="F168"/>
  <c r="D167"/>
  <c r="E167"/>
  <c r="C167"/>
  <c r="D135"/>
  <c r="Q135"/>
  <c r="P135"/>
  <c r="N135"/>
  <c r="M135"/>
  <c r="H135"/>
  <c r="G135"/>
  <c r="E135"/>
  <c r="R137"/>
  <c r="O137"/>
  <c r="K137"/>
  <c r="U137" s="1"/>
  <c r="S137"/>
  <c r="I137"/>
  <c r="F137"/>
  <c r="R136"/>
  <c r="R135" s="1"/>
  <c r="O136"/>
  <c r="K136"/>
  <c r="U136" s="1"/>
  <c r="I136"/>
  <c r="F136"/>
  <c r="R546"/>
  <c r="U571"/>
  <c r="S457"/>
  <c r="U495"/>
  <c r="S495"/>
  <c r="U551"/>
  <c r="S551"/>
  <c r="Q127" i="63"/>
  <c r="O11"/>
  <c r="U569" i="62"/>
  <c r="O55" i="63"/>
  <c r="O50"/>
  <c r="O90"/>
  <c r="O132"/>
  <c r="Q125"/>
  <c r="Q128"/>
  <c r="Q132"/>
  <c r="R132" s="1"/>
  <c r="Q124"/>
  <c r="Q129"/>
  <c r="Q133"/>
  <c r="Q131"/>
  <c r="Q130"/>
  <c r="Q134"/>
  <c r="Q135"/>
  <c r="Q136"/>
  <c r="Q137"/>
  <c r="O128"/>
  <c r="O124"/>
  <c r="R124" s="1"/>
  <c r="O125"/>
  <c r="O129"/>
  <c r="O133"/>
  <c r="O131"/>
  <c r="O130"/>
  <c r="O134"/>
  <c r="O135"/>
  <c r="O136"/>
  <c r="O137"/>
  <c r="O127"/>
  <c r="Q47"/>
  <c r="Q55"/>
  <c r="Q45"/>
  <c r="Q48"/>
  <c r="Q43"/>
  <c r="Q41"/>
  <c r="Q42"/>
  <c r="Q50"/>
  <c r="Q52"/>
  <c r="Q57"/>
  <c r="Q54"/>
  <c r="Q51"/>
  <c r="Q53"/>
  <c r="Q46"/>
  <c r="Q49"/>
  <c r="Q56"/>
  <c r="Q44"/>
  <c r="O47"/>
  <c r="O45"/>
  <c r="O48"/>
  <c r="R48" s="1"/>
  <c r="O43"/>
  <c r="O41"/>
  <c r="O42"/>
  <c r="O52"/>
  <c r="O57"/>
  <c r="O54"/>
  <c r="O51"/>
  <c r="R51" s="1"/>
  <c r="O53"/>
  <c r="O46"/>
  <c r="O49"/>
  <c r="O56"/>
  <c r="R56" s="1"/>
  <c r="O44"/>
  <c r="C546" i="62"/>
  <c r="E546"/>
  <c r="F546"/>
  <c r="G546"/>
  <c r="H546"/>
  <c r="J546"/>
  <c r="M546"/>
  <c r="N546"/>
  <c r="O546"/>
  <c r="P546"/>
  <c r="Q546"/>
  <c r="S573"/>
  <c r="U573"/>
  <c r="S568"/>
  <c r="U568"/>
  <c r="S549"/>
  <c r="U549"/>
  <c r="S558"/>
  <c r="U558"/>
  <c r="S572"/>
  <c r="U572"/>
  <c r="S553"/>
  <c r="U553"/>
  <c r="S562"/>
  <c r="U562"/>
  <c r="S561"/>
  <c r="U561"/>
  <c r="S559"/>
  <c r="U559"/>
  <c r="S552"/>
  <c r="U552"/>
  <c r="S557"/>
  <c r="U557"/>
  <c r="S548"/>
  <c r="U548"/>
  <c r="U547"/>
  <c r="S555"/>
  <c r="U555"/>
  <c r="S574"/>
  <c r="U574"/>
  <c r="S566"/>
  <c r="U566"/>
  <c r="S563"/>
  <c r="U563"/>
  <c r="S564"/>
  <c r="U564"/>
  <c r="S570"/>
  <c r="U570"/>
  <c r="S550"/>
  <c r="U550"/>
  <c r="S569"/>
  <c r="S577"/>
  <c r="U577"/>
  <c r="S576"/>
  <c r="U576"/>
  <c r="S556"/>
  <c r="U556"/>
  <c r="S567"/>
  <c r="U567"/>
  <c r="S565"/>
  <c r="U565"/>
  <c r="S554"/>
  <c r="U554"/>
  <c r="S575"/>
  <c r="U575"/>
  <c r="S560"/>
  <c r="U560"/>
  <c r="Q91" i="63"/>
  <c r="Q89"/>
  <c r="Q90"/>
  <c r="O89"/>
  <c r="O91"/>
  <c r="E123"/>
  <c r="B123"/>
  <c r="N40"/>
  <c r="M40"/>
  <c r="L40"/>
  <c r="K40"/>
  <c r="J40"/>
  <c r="I40"/>
  <c r="H40"/>
  <c r="G40"/>
  <c r="F40"/>
  <c r="E40"/>
  <c r="D40"/>
  <c r="B40"/>
  <c r="T10"/>
  <c r="S10"/>
  <c r="N10"/>
  <c r="M10"/>
  <c r="L10"/>
  <c r="K10"/>
  <c r="J10"/>
  <c r="I10"/>
  <c r="H10"/>
  <c r="E10"/>
  <c r="D10"/>
  <c r="B10"/>
  <c r="Q12"/>
  <c r="Q11"/>
  <c r="O12"/>
  <c r="N88"/>
  <c r="M88"/>
  <c r="L88"/>
  <c r="K88"/>
  <c r="J88"/>
  <c r="I88"/>
  <c r="H88"/>
  <c r="G88"/>
  <c r="F88"/>
  <c r="E88"/>
  <c r="D88"/>
  <c r="B88"/>
  <c r="N123"/>
  <c r="M123"/>
  <c r="L123"/>
  <c r="K123"/>
  <c r="J123"/>
  <c r="I123"/>
  <c r="H123"/>
  <c r="G123"/>
  <c r="F123"/>
  <c r="D123"/>
  <c r="U204" i="62"/>
  <c r="S205"/>
  <c r="U270"/>
  <c r="U271"/>
  <c r="U272"/>
  <c r="U273"/>
  <c r="U274"/>
  <c r="U275"/>
  <c r="U276"/>
  <c r="U277"/>
  <c r="U269"/>
  <c r="U268"/>
  <c r="S270"/>
  <c r="S271"/>
  <c r="S272"/>
  <c r="S273"/>
  <c r="S274"/>
  <c r="S275"/>
  <c r="S276"/>
  <c r="S277"/>
  <c r="S269"/>
  <c r="S268"/>
  <c r="U324"/>
  <c r="U325"/>
  <c r="U326"/>
  <c r="U327"/>
  <c r="U328"/>
  <c r="U329"/>
  <c r="U323"/>
  <c r="U322"/>
  <c r="S324"/>
  <c r="S325"/>
  <c r="S326"/>
  <c r="S327"/>
  <c r="S328"/>
  <c r="S329"/>
  <c r="S323"/>
  <c r="S322"/>
  <c r="U417"/>
  <c r="U418"/>
  <c r="U419"/>
  <c r="U420"/>
  <c r="U416"/>
  <c r="S418"/>
  <c r="S419"/>
  <c r="S420"/>
  <c r="S417"/>
  <c r="S416"/>
  <c r="U456"/>
  <c r="U457"/>
  <c r="U458"/>
  <c r="U459"/>
  <c r="U460"/>
  <c r="U455"/>
  <c r="U454"/>
  <c r="S456"/>
  <c r="S458"/>
  <c r="S459"/>
  <c r="S460"/>
  <c r="S455"/>
  <c r="S454"/>
  <c r="U496"/>
  <c r="U494"/>
  <c r="U493"/>
  <c r="S496"/>
  <c r="S494"/>
  <c r="S493"/>
  <c r="C415"/>
  <c r="Q267"/>
  <c r="R267"/>
  <c r="P267"/>
  <c r="O267"/>
  <c r="N267"/>
  <c r="M267"/>
  <c r="K267"/>
  <c r="J267"/>
  <c r="I267"/>
  <c r="H267"/>
  <c r="G267"/>
  <c r="F267"/>
  <c r="E267"/>
  <c r="C267"/>
  <c r="I453"/>
  <c r="H453"/>
  <c r="G453"/>
  <c r="I415"/>
  <c r="H415"/>
  <c r="G415"/>
  <c r="I321"/>
  <c r="H321"/>
  <c r="G321"/>
  <c r="H203"/>
  <c r="G203"/>
  <c r="H167"/>
  <c r="G167"/>
  <c r="K453"/>
  <c r="J453"/>
  <c r="L415"/>
  <c r="K415"/>
  <c r="J415"/>
  <c r="K321"/>
  <c r="J321"/>
  <c r="J203"/>
  <c r="R125" i="63" l="1"/>
  <c r="R11"/>
  <c r="S492" i="62"/>
  <c r="K203"/>
  <c r="S204"/>
  <c r="F135"/>
  <c r="U492"/>
  <c r="S170"/>
  <c r="I135"/>
  <c r="L170"/>
  <c r="T453"/>
  <c r="T492"/>
  <c r="T415"/>
  <c r="L492"/>
  <c r="S136"/>
  <c r="V136" s="1"/>
  <c r="T136"/>
  <c r="T135" s="1"/>
  <c r="L204"/>
  <c r="T168"/>
  <c r="T267"/>
  <c r="R12" i="63"/>
  <c r="R55"/>
  <c r="R54"/>
  <c r="R50"/>
  <c r="R49"/>
  <c r="R45"/>
  <c r="R42"/>
  <c r="V551" i="62"/>
  <c r="R136" i="63"/>
  <c r="R131"/>
  <c r="L321" i="62"/>
  <c r="R128" i="63"/>
  <c r="O135" i="62"/>
  <c r="I167"/>
  <c r="L205"/>
  <c r="T203"/>
  <c r="L169"/>
  <c r="T169"/>
  <c r="L267"/>
  <c r="S169"/>
  <c r="V169" s="1"/>
  <c r="K167"/>
  <c r="F167"/>
  <c r="L168"/>
  <c r="J167"/>
  <c r="R134" i="63"/>
  <c r="R129"/>
  <c r="R137"/>
  <c r="R130"/>
  <c r="J135" i="62"/>
  <c r="K135"/>
  <c r="R46" i="63"/>
  <c r="R57"/>
  <c r="R41"/>
  <c r="I546" i="62"/>
  <c r="U135"/>
  <c r="R44" i="63"/>
  <c r="R53"/>
  <c r="R52"/>
  <c r="R43"/>
  <c r="R47"/>
  <c r="R135"/>
  <c r="R133"/>
  <c r="L136" i="62"/>
  <c r="L137"/>
  <c r="V573"/>
  <c r="K546"/>
  <c r="S135"/>
  <c r="V550"/>
  <c r="V564"/>
  <c r="V566"/>
  <c r="V555"/>
  <c r="V557"/>
  <c r="V559"/>
  <c r="L546"/>
  <c r="S571"/>
  <c r="V571" s="1"/>
  <c r="V547"/>
  <c r="V552"/>
  <c r="V569"/>
  <c r="V572"/>
  <c r="V549"/>
  <c r="V568"/>
  <c r="V560"/>
  <c r="V554"/>
  <c r="V567"/>
  <c r="V556"/>
  <c r="V577"/>
  <c r="V562"/>
  <c r="V553"/>
  <c r="V575"/>
  <c r="V563"/>
  <c r="V565"/>
  <c r="V576"/>
  <c r="V570"/>
  <c r="V574"/>
  <c r="V548"/>
  <c r="V561"/>
  <c r="V558"/>
  <c r="U546"/>
  <c r="Q88" i="63"/>
  <c r="Q123"/>
  <c r="O123"/>
  <c r="O88"/>
  <c r="R90"/>
  <c r="R89"/>
  <c r="O10"/>
  <c r="Q40"/>
  <c r="T40"/>
  <c r="O40"/>
  <c r="Q10"/>
  <c r="T123"/>
  <c r="T88"/>
  <c r="S123"/>
  <c r="S88"/>
  <c r="R127"/>
  <c r="R91"/>
  <c r="I203" i="62"/>
  <c r="V137"/>
  <c r="O167"/>
  <c r="L203" l="1"/>
  <c r="T167"/>
  <c r="S546"/>
  <c r="L167"/>
  <c r="V135"/>
  <c r="L135"/>
  <c r="V546"/>
  <c r="S40" i="63"/>
  <c r="R40"/>
  <c r="R10"/>
  <c r="R88"/>
  <c r="R123"/>
  <c r="R203" i="62"/>
  <c r="Q203"/>
  <c r="P203"/>
  <c r="N203"/>
  <c r="E203"/>
  <c r="C203"/>
  <c r="V456"/>
  <c r="V459"/>
  <c r="F203" l="1"/>
  <c r="U203"/>
  <c r="V205"/>
  <c r="M203"/>
  <c r="V204"/>
  <c r="S203"/>
  <c r="V417"/>
  <c r="V416"/>
  <c r="O415"/>
  <c r="V203" l="1"/>
  <c r="O203"/>
  <c r="V455"/>
  <c r="V458"/>
  <c r="V274"/>
  <c r="V272"/>
  <c r="V277"/>
  <c r="V273"/>
  <c r="V325"/>
  <c r="M415"/>
  <c r="R453"/>
  <c r="Q453"/>
  <c r="P453"/>
  <c r="O453"/>
  <c r="N453"/>
  <c r="M453"/>
  <c r="F453"/>
  <c r="E453"/>
  <c r="C453"/>
  <c r="R167" l="1"/>
  <c r="Q167"/>
  <c r="P167"/>
  <c r="N167"/>
  <c r="M167"/>
  <c r="S453" l="1"/>
  <c r="V460"/>
  <c r="V454"/>
  <c r="V493"/>
  <c r="V495"/>
  <c r="R415"/>
  <c r="Q415"/>
  <c r="P415"/>
  <c r="N415"/>
  <c r="F415"/>
  <c r="E415"/>
  <c r="R321"/>
  <c r="Q321"/>
  <c r="P321"/>
  <c r="O321"/>
  <c r="E321"/>
  <c r="C321"/>
  <c r="V271"/>
  <c r="V269"/>
  <c r="U267" l="1"/>
  <c r="V268"/>
  <c r="S267"/>
  <c r="V496"/>
  <c r="V494"/>
  <c r="V170"/>
  <c r="U453"/>
  <c r="V322"/>
  <c r="V326"/>
  <c r="S167"/>
  <c r="U167"/>
  <c r="V329"/>
  <c r="V270"/>
  <c r="V328"/>
  <c r="U321"/>
  <c r="S415"/>
  <c r="V418"/>
  <c r="V275"/>
  <c r="V276"/>
  <c r="V323"/>
  <c r="V327"/>
  <c r="V457"/>
  <c r="V453" s="1"/>
  <c r="V419"/>
  <c r="V420"/>
  <c r="U415"/>
  <c r="S321"/>
  <c r="V324"/>
  <c r="V168"/>
  <c r="V492" l="1"/>
  <c r="V267"/>
  <c r="V415"/>
  <c r="V167"/>
  <c r="V321"/>
  <c r="N321"/>
  <c r="M321"/>
  <c r="F321"/>
  <c r="O49" i="60" l="1"/>
  <c r="L49"/>
  <c r="G49"/>
  <c r="O48"/>
  <c r="L48"/>
  <c r="G48"/>
  <c r="O47"/>
  <c r="L47"/>
  <c r="G47"/>
  <c r="O46"/>
  <c r="L46"/>
  <c r="G46"/>
  <c r="L45"/>
  <c r="O44"/>
  <c r="L44"/>
  <c r="G44"/>
  <c r="O43"/>
  <c r="L43"/>
  <c r="G43"/>
  <c r="O42"/>
  <c r="L42"/>
  <c r="G42"/>
  <c r="O41"/>
  <c r="L41"/>
  <c r="G41"/>
  <c r="O40"/>
  <c r="L40"/>
  <c r="G40"/>
  <c r="O39"/>
  <c r="L39"/>
  <c r="G39"/>
  <c r="O38"/>
  <c r="L38"/>
  <c r="G38"/>
  <c r="O37"/>
  <c r="L37"/>
  <c r="G37"/>
  <c r="L36"/>
  <c r="G36"/>
  <c r="O35"/>
  <c r="L35"/>
  <c r="G35"/>
  <c r="O34"/>
  <c r="L34"/>
  <c r="G34"/>
  <c r="O33"/>
  <c r="L33"/>
  <c r="G33"/>
  <c r="O32"/>
  <c r="L32"/>
  <c r="G32"/>
  <c r="O31"/>
  <c r="L31"/>
  <c r="G31"/>
  <c r="O30"/>
  <c r="L30"/>
  <c r="G30"/>
  <c r="O29"/>
  <c r="L29"/>
  <c r="G29"/>
  <c r="O28"/>
  <c r="L28"/>
  <c r="G28"/>
  <c r="O27"/>
  <c r="L27"/>
  <c r="G27"/>
  <c r="O26"/>
  <c r="L26"/>
  <c r="G26"/>
  <c r="O25"/>
  <c r="L25"/>
  <c r="G25"/>
  <c r="O24"/>
  <c r="L24"/>
  <c r="G24"/>
  <c r="O23"/>
  <c r="L23"/>
  <c r="G23"/>
  <c r="O22"/>
  <c r="L22"/>
  <c r="G22"/>
  <c r="O21"/>
  <c r="L21"/>
  <c r="G21"/>
  <c r="O20"/>
  <c r="L20"/>
  <c r="G20"/>
  <c r="O19"/>
  <c r="L19"/>
  <c r="G19"/>
  <c r="O18"/>
  <c r="L18"/>
  <c r="G18"/>
  <c r="M16"/>
  <c r="K16"/>
  <c r="J16"/>
  <c r="H16"/>
  <c r="F16"/>
  <c r="E16"/>
  <c r="O14"/>
  <c r="G14"/>
  <c r="O13"/>
  <c r="G13"/>
  <c r="O12"/>
  <c r="M11"/>
  <c r="L11"/>
  <c r="K11"/>
  <c r="J11"/>
  <c r="H11"/>
  <c r="F11"/>
  <c r="E11"/>
  <c r="L16" l="1"/>
  <c r="G16"/>
  <c r="G11"/>
  <c r="O16"/>
  <c r="O11"/>
  <c r="E25" i="35" l="1"/>
  <c r="E22"/>
  <c r="E20" l="1"/>
  <c r="O38" l="1"/>
  <c r="O40" s="1"/>
  <c r="O42" s="1"/>
  <c r="M56" l="1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4"/>
  <c r="M55"/>
  <c r="M27"/>
  <c r="M26"/>
  <c r="M18"/>
  <c r="M17"/>
  <c r="M16"/>
  <c r="M15"/>
  <c r="M14"/>
  <c r="M13"/>
  <c r="L56"/>
  <c r="L55"/>
  <c r="L54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17"/>
  <c r="L15"/>
  <c r="L18"/>
  <c r="L16"/>
  <c r="L14"/>
  <c r="L13"/>
  <c r="L23" l="1"/>
  <c r="H25" l="1"/>
  <c r="G25"/>
  <c r="M23"/>
  <c r="H22"/>
  <c r="G22"/>
  <c r="H20" l="1"/>
  <c r="E85"/>
  <c r="E86"/>
  <c r="G20"/>
  <c r="K25" l="1"/>
  <c r="M25" s="1"/>
  <c r="J25"/>
  <c r="L25" s="1"/>
  <c r="K22"/>
  <c r="M22" s="1"/>
  <c r="J22"/>
  <c r="L22" s="1"/>
  <c r="J20" l="1"/>
  <c r="L20" s="1"/>
  <c r="K20"/>
  <c r="M20" s="1"/>
  <c r="M19" i="55" l="1"/>
  <c r="N19" s="1"/>
  <c r="F19"/>
  <c r="M18"/>
  <c r="N18" s="1"/>
  <c r="F18"/>
  <c r="L17"/>
  <c r="K17"/>
  <c r="J17"/>
  <c r="I17"/>
  <c r="H17"/>
  <c r="E17"/>
  <c r="D17"/>
  <c r="M16"/>
  <c r="N16" s="1"/>
  <c r="F16"/>
  <c r="M15"/>
  <c r="N15" s="1"/>
  <c r="F15"/>
  <c r="M14"/>
  <c r="N14" s="1"/>
  <c r="F14"/>
  <c r="M13"/>
  <c r="N13" s="1"/>
  <c r="F13"/>
  <c r="M12"/>
  <c r="N12" s="1"/>
  <c r="F12"/>
  <c r="L11"/>
  <c r="K11"/>
  <c r="K9" s="1"/>
  <c r="J11"/>
  <c r="I11"/>
  <c r="H11"/>
  <c r="E11"/>
  <c r="D11"/>
  <c r="D9" s="1"/>
  <c r="I9" l="1"/>
  <c r="J9"/>
  <c r="L9"/>
  <c r="M11"/>
  <c r="H9"/>
  <c r="E9"/>
  <c r="F11"/>
  <c r="F17"/>
  <c r="M17"/>
  <c r="F9" l="1"/>
  <c r="N11"/>
  <c r="N17"/>
  <c r="M9"/>
  <c r="N9" l="1"/>
  <c r="K11" i="35" l="1"/>
  <c r="F11"/>
  <c r="F25"/>
  <c r="F22"/>
  <c r="F85"/>
  <c r="F86"/>
  <c r="J11"/>
  <c r="E11"/>
  <c r="H11"/>
  <c r="G11"/>
  <c r="L11" l="1"/>
  <c r="M11"/>
  <c r="F20"/>
</calcChain>
</file>

<file path=xl/sharedStrings.xml><?xml version="1.0" encoding="utf-8"?>
<sst xmlns="http://schemas.openxmlformats.org/spreadsheetml/2006/main" count="1104" uniqueCount="332">
  <si>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</si>
  <si>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</si>
  <si>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</si>
  <si>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</si>
  <si>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</si>
  <si>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</si>
  <si>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</si>
  <si>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</si>
  <si>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</si>
  <si>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</si>
  <si>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</si>
  <si>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</si>
  <si>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</si>
  <si>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</si>
  <si>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</si>
  <si>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</si>
  <si>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</si>
  <si>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</si>
  <si>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</si>
  <si>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</si>
  <si>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</si>
  <si>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</si>
  <si>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</si>
  <si>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</si>
  <si>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</si>
  <si>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</si>
  <si>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</si>
  <si>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</si>
  <si>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</si>
  <si>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</si>
  <si>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</si>
  <si>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</si>
  <si>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</si>
  <si>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</si>
  <si>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</si>
  <si>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</si>
  <si>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</si>
  <si>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</si>
  <si>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</si>
  <si>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</si>
  <si>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</si>
  <si>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</si>
  <si>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</si>
  <si>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</si>
  <si>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</si>
  <si>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</si>
  <si>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</si>
  <si>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</si>
  <si>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</si>
  <si>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</si>
  <si>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</si>
  <si>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</si>
  <si>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</si>
  <si>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</si>
  <si>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</si>
  <si>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</si>
  <si>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</si>
  <si>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</si>
  <si>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</si>
  <si>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</si>
  <si>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</si>
  <si>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</si>
  <si>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</si>
  <si>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</si>
  <si>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</si>
  <si>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</si>
  <si>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</si>
  <si>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</si>
  <si>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</si>
  <si>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</si>
  <si>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</si>
  <si>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</si>
  <si>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</si>
  <si>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</si>
  <si>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</si>
  <si>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</si>
  <si>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</si>
  <si>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</si>
  <si>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</si>
  <si>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</si>
  <si>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</si>
  <si>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</si>
  <si>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</si>
  <si>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</si>
  <si>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</si>
  <si>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</si>
  <si>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</si>
  <si>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</si>
  <si>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</si>
  <si>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</si>
  <si>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</si>
  <si>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</si>
  <si>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</si>
  <si>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</si>
  <si>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</si>
  <si>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</si>
  <si>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</si>
  <si>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</si>
  <si>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</si>
  <si>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</si>
  <si>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</si>
  <si>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</si>
  <si>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</si>
  <si>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</si>
  <si>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</si>
  <si>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</si>
  <si>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</si>
  <si>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</si>
  <si>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</si>
  <si>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</si>
  <si>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</si>
  <si>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</si>
  <si>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</si>
  <si>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</si>
  <si>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</si>
  <si>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</si>
  <si>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</si>
  <si>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</si>
  <si>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</si>
  <si>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</si>
  <si>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</si>
  <si>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</si>
  <si>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</si>
  <si>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</si>
  <si>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</si>
  <si>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</si>
  <si>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</si>
  <si>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</si>
  <si>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</si>
  <si>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</si>
  <si>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</si>
  <si>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</si>
  <si>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</si>
  <si>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</si>
  <si>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</si>
  <si>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</si>
  <si>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</si>
  <si>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</si>
  <si>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</si>
  <si>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</si>
  <si>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</si>
  <si>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</si>
  <si>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</si>
  <si>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</si>
  <si>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</si>
  <si>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</si>
  <si>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</si>
  <si>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</si>
  <si>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</si>
  <si>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</si>
  <si>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</si>
  <si>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</si>
  <si>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</si>
  <si>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</si>
  <si>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</si>
  <si>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</si>
  <si>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BOLETIN ESTADÍSTICO INSTITUCIONAL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</si>
  <si>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</si>
  <si>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</si>
  <si>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</si>
  <si>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</si>
  <si>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</si>
  <si>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DEPENDENCIA</t>
  </si>
  <si>
    <t>CARGA PROCESAL PENDIENTE</t>
  </si>
  <si>
    <t>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</si>
  <si>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</si>
  <si>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</si>
  <si>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</si>
  <si>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</si>
  <si>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</si>
  <si>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</si>
  <si>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</si>
  <si>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OTROS EGRESOS</t>
  </si>
  <si>
    <t>TOTAL EGRESOS</t>
  </si>
  <si>
    <t>EXPEDIENTES RESUELTOS</t>
  </si>
  <si>
    <t>K</t>
  </si>
  <si>
    <t>Sala Penal de Apelaciones</t>
  </si>
  <si>
    <t>Juzgados Penales Liquidadores</t>
  </si>
  <si>
    <t>Juzgados Unipersonales</t>
  </si>
  <si>
    <t>Juzgados Colegiados</t>
  </si>
  <si>
    <t>Salas Superiores Liquidadoras</t>
  </si>
  <si>
    <t>JPC La Merced</t>
  </si>
  <si>
    <t>JPC Tarma</t>
  </si>
  <si>
    <t>JC La Merced</t>
  </si>
  <si>
    <t>1º JC Hyo</t>
  </si>
  <si>
    <t>2º JC Hyo</t>
  </si>
  <si>
    <t>3º JC Hyo</t>
  </si>
  <si>
    <t>5º JC Hyo</t>
  </si>
  <si>
    <t>6º JC Hyo</t>
  </si>
  <si>
    <t>JC Jauja</t>
  </si>
  <si>
    <t>JC Trans Jauja</t>
  </si>
  <si>
    <t>JC Satipo</t>
  </si>
  <si>
    <t>JPLq La Merced</t>
  </si>
  <si>
    <t>1º JPLq Hyo</t>
  </si>
  <si>
    <t>2º JPLq Hyo</t>
  </si>
  <si>
    <t>3º JPLq Hyo</t>
  </si>
  <si>
    <t>4º JPLq Hyo</t>
  </si>
  <si>
    <t>JPLq Jauja</t>
  </si>
  <si>
    <t>JPLq Tarma</t>
  </si>
  <si>
    <t>2º JIP La Merced</t>
  </si>
  <si>
    <t>JIP Chupaca</t>
  </si>
  <si>
    <t>1° JIP Jauja</t>
  </si>
  <si>
    <t>JIP Junín</t>
  </si>
  <si>
    <t>JIP Oxapampa</t>
  </si>
  <si>
    <t>JIP Satipo</t>
  </si>
  <si>
    <t>1° JIP Tarma</t>
  </si>
  <si>
    <t>JIP La Oroya</t>
  </si>
  <si>
    <t>JUP Chupaca</t>
  </si>
  <si>
    <t>1º JUP Hyo</t>
  </si>
  <si>
    <t>2º JUP Hyo</t>
  </si>
  <si>
    <t>3º JUP Hyo</t>
  </si>
  <si>
    <t>JUP Jauja</t>
  </si>
  <si>
    <t>JUP Junín</t>
  </si>
  <si>
    <t>JUP Oxapampa</t>
  </si>
  <si>
    <t>1° JUP Satipo</t>
  </si>
  <si>
    <t>1° JUP Tarma</t>
  </si>
  <si>
    <t>JUP La Oroya</t>
  </si>
  <si>
    <t>1° JT Hyo</t>
  </si>
  <si>
    <t>JM Chupaca</t>
  </si>
  <si>
    <t>JM Concepción</t>
  </si>
  <si>
    <t>JM Junín</t>
  </si>
  <si>
    <t>JM Oxapampa</t>
  </si>
  <si>
    <t>JM Tarma</t>
  </si>
  <si>
    <t>JM Pampas</t>
  </si>
  <si>
    <t>JM La Oroya</t>
  </si>
  <si>
    <t>1° JIP La Merced</t>
  </si>
  <si>
    <t>1° JIP Hyo</t>
  </si>
  <si>
    <t>2° JIP Hyo</t>
  </si>
  <si>
    <t>3° JIP Hyo</t>
  </si>
  <si>
    <t>2º JUP Satipo</t>
  </si>
  <si>
    <t>JUP Pampas</t>
  </si>
  <si>
    <t>2º JIP Tarma</t>
  </si>
  <si>
    <t>JPC Hyo</t>
  </si>
  <si>
    <t>INVENTARIO</t>
  </si>
  <si>
    <t>CP TOTAL</t>
  </si>
  <si>
    <t>TOTAL INGRESOS</t>
  </si>
  <si>
    <t>TOTAL INV.</t>
  </si>
  <si>
    <t>SALA MIXTA - Tarma</t>
  </si>
  <si>
    <t>SALA CIVIL - Sede Central</t>
  </si>
  <si>
    <t>SALA LABORAL - Sede Central</t>
  </si>
  <si>
    <t>1º Sala Penal Liquidadora Hyo</t>
  </si>
  <si>
    <t>2º Sala Penal Liquidadora Hyo</t>
  </si>
  <si>
    <t xml:space="preserve">Salas Superiores </t>
  </si>
  <si>
    <t>2° SALA MIXTA - La Merced</t>
  </si>
  <si>
    <t>1° SALA MIXTA - La Merced</t>
  </si>
  <si>
    <t>F=D+E</t>
  </si>
  <si>
    <t>I=G+H</t>
  </si>
  <si>
    <t>L=J+K</t>
  </si>
  <si>
    <t>P=M+O</t>
  </si>
  <si>
    <t>Q=G-J-M</t>
  </si>
  <si>
    <t>4º JC Hyo</t>
  </si>
  <si>
    <t>JPLq Satipo</t>
  </si>
  <si>
    <t>JT La Merced</t>
  </si>
  <si>
    <t>2° JT Hyo</t>
  </si>
  <si>
    <t>3° JT Trans Hyo</t>
  </si>
  <si>
    <t>1º JF Hyo</t>
  </si>
  <si>
    <t>2º JF Hyo</t>
  </si>
  <si>
    <t>3º JF Hyo</t>
  </si>
  <si>
    <t>4º JF Hyo</t>
  </si>
  <si>
    <t>1º JPL La Merced</t>
  </si>
  <si>
    <t>JPL Perene</t>
  </si>
  <si>
    <t>JPL Pichanaki</t>
  </si>
  <si>
    <t>JPL Chupaca</t>
  </si>
  <si>
    <t xml:space="preserve">JPL Concepción </t>
  </si>
  <si>
    <t>1° JPL Chilca</t>
  </si>
  <si>
    <t>2º JPL Chilca</t>
  </si>
  <si>
    <t>1º JPL El Tambo</t>
  </si>
  <si>
    <t>3º JPL El Tambo</t>
  </si>
  <si>
    <t>2º JPL El Tambo</t>
  </si>
  <si>
    <t>JPL Laboral Hyo</t>
  </si>
  <si>
    <t>1º JPL Huancayo</t>
  </si>
  <si>
    <t>2º JPL Huancayo</t>
  </si>
  <si>
    <t>3º JPL Huancayo</t>
  </si>
  <si>
    <t>JPL Cajas</t>
  </si>
  <si>
    <t>1º JPL Jauja</t>
  </si>
  <si>
    <t>JPL Junín</t>
  </si>
  <si>
    <t>JPL Oxapampa</t>
  </si>
  <si>
    <t>JPL Villa Rica</t>
  </si>
  <si>
    <t>JPL Mazamari</t>
  </si>
  <si>
    <t>JPL San Martín de Pangoa</t>
  </si>
  <si>
    <t>JPL Rio Tambo</t>
  </si>
  <si>
    <t>JPL Acobamba</t>
  </si>
  <si>
    <t>JPL Pampas</t>
  </si>
  <si>
    <t>JPL Surcubamba</t>
  </si>
  <si>
    <t>CUADERNOS</t>
  </si>
  <si>
    <t>RESUELTOS</t>
  </si>
  <si>
    <t>Sala Pena de Apelaciones Hyo</t>
  </si>
  <si>
    <t>Sala Penal de Apelaciones Satipo</t>
  </si>
  <si>
    <t>I= G+H</t>
  </si>
  <si>
    <t>Q</t>
  </si>
  <si>
    <t>Juzgados de Investigación Preparatoria</t>
  </si>
  <si>
    <t>2º JIP Jauja</t>
  </si>
  <si>
    <t>JIP Pampas</t>
  </si>
  <si>
    <t>1° JUP La Merced</t>
  </si>
  <si>
    <t>4° JIP Hyo</t>
  </si>
  <si>
    <t>2º JPL La Merced</t>
  </si>
  <si>
    <t>JIP ConcepciónI</t>
  </si>
  <si>
    <t>JPL Satipo</t>
  </si>
  <si>
    <t>Fuente: www.pj.gob.pe Formulario Estadístico Electrónico FEE al 31.01.2017</t>
  </si>
  <si>
    <t xml:space="preserve"> INVENTARIO, INGRESO, CARGA PROECESAL, PRODUCCIÓN JUDICIAL y CARGA PROCESAL PENDIENTE - EXP. PRINCIPALES EN TRÁMITE y EJECUCIÓN (ENERO 2017)</t>
  </si>
  <si>
    <t>JPL Tarma</t>
  </si>
  <si>
    <t>N° 01-2017</t>
  </si>
  <si>
    <t>Al 31 de Enero del 2017</t>
  </si>
  <si>
    <t>Fuente: www.pj.gob.pe Formulario Estadístico Electrónico FEE al 31.01.2017.</t>
  </si>
  <si>
    <t>RES.</t>
  </si>
  <si>
    <t>A1</t>
  </si>
  <si>
    <t>A2</t>
  </si>
  <si>
    <t>C=A1+A2+B</t>
  </si>
  <si>
    <t xml:space="preserve"> INVENTARIO, INGRESO, CARGA PROCESAL, PRODUCCIÓN JUDICIAL y CARGA PROCESAL PENDIENTE - EXP. PRINCIPALES EN TRÁMITE y EJECUCIÓN (ENERO 2017)</t>
  </si>
  <si>
    <t>H=B+E</t>
  </si>
  <si>
    <t>SOLO TRÁM.</t>
  </si>
  <si>
    <t>G=A1+D</t>
  </si>
  <si>
    <t>PENIENTE POR RESOLVER AL 31.01.2017</t>
  </si>
  <si>
    <t>TRÁM+RES</t>
  </si>
  <si>
    <t>TOTAL  PENDIENTE POR RESOLVER AL 31.01.2017     SOLO TRAM+EJEC</t>
  </si>
  <si>
    <t>R=A2+G-J-M</t>
  </si>
  <si>
    <t>S=H-K-O</t>
  </si>
  <si>
    <t>JT Trans Hyo</t>
  </si>
  <si>
    <t>1° JPL La Oroya</t>
  </si>
  <si>
    <t>2º JPL La Oroya</t>
  </si>
  <si>
    <t>JPL San Ramon</t>
  </si>
  <si>
    <t>RES</t>
  </si>
  <si>
    <t>TOTAL CARGA PROCESAL PENDIENTE AL 31.01.2017 SOLO TRAM+EJEC</t>
  </si>
  <si>
    <t>4º JUP Hyo</t>
  </si>
  <si>
    <t xml:space="preserve"> INVENTARIO, CARGA PROECSAL, PRODUCCIÓN JUDICIAL y CARGA PROCESAL PENDIENTE - EXP. PRINCIPALES EN TRÁMITE y EJECUCIÓN (ENERO 2017)</t>
  </si>
  <si>
    <t>T=Q+S</t>
  </si>
  <si>
    <t xml:space="preserve"> INVENTARIO, INGRESO, CARGA PROECSAL, PRODUCCIÓN JUDICIAL y CARGA PROCESAL PENDIENTE - EXP. PRINCIPALES EN TRÁMITE y EJECUCIÓN (ENERO 2017)</t>
  </si>
  <si>
    <t>J. Fam. Satipo</t>
  </si>
  <si>
    <t>R</t>
  </si>
  <si>
    <t>M=D-G-J</t>
  </si>
  <si>
    <t>N=A2+D-E-J</t>
  </si>
  <si>
    <t>O=E-H-K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</si>
</sst>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b/>
      <sz val="11"/>
      <name val="Arial Narrow"/>
      <family val="2"/>
    </font>
    <font>
      <sz val="10"/>
      <color rgb="FFFF0000"/>
      <name val="Arial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6"/>
      <color theme="0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2">
    <xf numFmtId="165" fontId="0" fillId="0" borderId="0"/>
    <xf numFmtId="165" fontId="4" fillId="2" borderId="0" applyNumberFormat="0" applyBorder="0" applyAlignment="0" applyProtection="0"/>
    <xf numFmtId="165" fontId="4" fillId="3" borderId="0" applyNumberFormat="0" applyBorder="0" applyAlignment="0" applyProtection="0"/>
    <xf numFmtId="165" fontId="4" fillId="4" borderId="0" applyNumberFormat="0" applyBorder="0" applyAlignment="0" applyProtection="0"/>
    <xf numFmtId="165" fontId="4" fillId="5" borderId="0" applyNumberFormat="0" applyBorder="0" applyAlignment="0" applyProtection="0"/>
    <xf numFmtId="165" fontId="4" fillId="6" borderId="0" applyNumberFormat="0" applyBorder="0" applyAlignment="0" applyProtection="0"/>
    <xf numFmtId="165" fontId="4" fillId="7" borderId="0" applyNumberFormat="0" applyBorder="0" applyAlignment="0" applyProtection="0"/>
    <xf numFmtId="165" fontId="4" fillId="8" borderId="0" applyNumberFormat="0" applyBorder="0" applyAlignment="0" applyProtection="0"/>
    <xf numFmtId="165" fontId="4" fillId="9" borderId="0" applyNumberFormat="0" applyBorder="0" applyAlignment="0" applyProtection="0"/>
    <xf numFmtId="165" fontId="4" fillId="10" borderId="0" applyNumberFormat="0" applyBorder="0" applyAlignment="0" applyProtection="0"/>
    <xf numFmtId="165" fontId="4" fillId="5" borderId="0" applyNumberFormat="0" applyBorder="0" applyAlignment="0" applyProtection="0"/>
    <xf numFmtId="165" fontId="4" fillId="8" borderId="0" applyNumberFormat="0" applyBorder="0" applyAlignment="0" applyProtection="0"/>
    <xf numFmtId="165" fontId="4" fillId="11" borderId="0" applyNumberFormat="0" applyBorder="0" applyAlignment="0" applyProtection="0"/>
    <xf numFmtId="165" fontId="5" fillId="12" borderId="0" applyNumberFormat="0" applyBorder="0" applyAlignment="0" applyProtection="0"/>
    <xf numFmtId="165" fontId="5" fillId="9" borderId="0" applyNumberFormat="0" applyBorder="0" applyAlignment="0" applyProtection="0"/>
    <xf numFmtId="165" fontId="5" fillId="10" borderId="0" applyNumberFormat="0" applyBorder="0" applyAlignment="0" applyProtection="0"/>
    <xf numFmtId="165" fontId="5" fillId="13" borderId="0" applyNumberFormat="0" applyBorder="0" applyAlignment="0" applyProtection="0"/>
    <xf numFmtId="165" fontId="5" fillId="14" borderId="0" applyNumberFormat="0" applyBorder="0" applyAlignment="0" applyProtection="0"/>
    <xf numFmtId="165" fontId="5" fillId="15" borderId="0" applyNumberFormat="0" applyBorder="0" applyAlignment="0" applyProtection="0"/>
    <xf numFmtId="165" fontId="6" fillId="0" borderId="0"/>
    <xf numFmtId="165" fontId="6" fillId="0" borderId="0"/>
    <xf numFmtId="165" fontId="7" fillId="16" borderId="0" applyNumberFormat="0" applyBorder="0" applyAlignment="0" applyProtection="0"/>
    <xf numFmtId="165" fontId="8" fillId="17" borderId="1" applyNumberFormat="0" applyAlignment="0" applyProtection="0"/>
    <xf numFmtId="165" fontId="9" fillId="18" borderId="2" applyNumberFormat="0" applyAlignment="0" applyProtection="0"/>
    <xf numFmtId="165" fontId="10" fillId="0" borderId="3" applyNumberFormat="0" applyFill="0" applyAlignment="0" applyProtection="0"/>
    <xf numFmtId="3" fontId="3" fillId="0" borderId="0" applyFont="0" applyFill="0" applyBorder="0" applyAlignment="0" applyProtection="0"/>
    <xf numFmtId="165" fontId="11" fillId="0" borderId="0" applyNumberFormat="0" applyFill="0" applyBorder="0" applyAlignment="0" applyProtection="0"/>
    <xf numFmtId="165" fontId="12" fillId="19" borderId="0" applyNumberFormat="0" applyBorder="0" applyAlignment="0" applyProtection="0"/>
    <xf numFmtId="165" fontId="12" fillId="20" borderId="0" applyNumberFormat="0" applyBorder="0" applyAlignment="0" applyProtection="0"/>
    <xf numFmtId="165" fontId="12" fillId="21" borderId="0" applyNumberFormat="0" applyBorder="0" applyAlignment="0" applyProtection="0"/>
    <xf numFmtId="165" fontId="5" fillId="22" borderId="0" applyNumberFormat="0" applyBorder="0" applyAlignment="0" applyProtection="0"/>
    <xf numFmtId="165" fontId="4" fillId="23" borderId="0" applyNumberFormat="0" applyBorder="0" applyAlignment="0" applyProtection="0"/>
    <xf numFmtId="165" fontId="4" fillId="23" borderId="0" applyNumberFormat="0" applyBorder="0" applyAlignment="0" applyProtection="0"/>
    <xf numFmtId="165" fontId="5" fillId="24" borderId="0" applyNumberFormat="0" applyBorder="0" applyAlignment="0" applyProtection="0"/>
    <xf numFmtId="165" fontId="5" fillId="25" borderId="0" applyNumberFormat="0" applyBorder="0" applyAlignment="0" applyProtection="0"/>
    <xf numFmtId="165" fontId="4" fillId="26" borderId="0" applyNumberFormat="0" applyBorder="0" applyAlignment="0" applyProtection="0"/>
    <xf numFmtId="165" fontId="4" fillId="27" borderId="0" applyNumberFormat="0" applyBorder="0" applyAlignment="0" applyProtection="0"/>
    <xf numFmtId="165" fontId="5" fillId="18" borderId="0" applyNumberFormat="0" applyBorder="0" applyAlignment="0" applyProtection="0"/>
    <xf numFmtId="165" fontId="5" fillId="18" borderId="0" applyNumberFormat="0" applyBorder="0" applyAlignment="0" applyProtection="0"/>
    <xf numFmtId="165" fontId="4" fillId="26" borderId="0" applyNumberFormat="0" applyBorder="0" applyAlignment="0" applyProtection="0"/>
    <xf numFmtId="165" fontId="4" fillId="16" borderId="0" applyNumberFormat="0" applyBorder="0" applyAlignment="0" applyProtection="0"/>
    <xf numFmtId="165" fontId="5" fillId="27" borderId="0" applyNumberFormat="0" applyBorder="0" applyAlignment="0" applyProtection="0"/>
    <xf numFmtId="165" fontId="5" fillId="22" borderId="0" applyNumberFormat="0" applyBorder="0" applyAlignment="0" applyProtection="0"/>
    <xf numFmtId="165" fontId="4" fillId="23" borderId="0" applyNumberFormat="0" applyBorder="0" applyAlignment="0" applyProtection="0"/>
    <xf numFmtId="165" fontId="4" fillId="27" borderId="0" applyNumberFormat="0" applyBorder="0" applyAlignment="0" applyProtection="0"/>
    <xf numFmtId="165" fontId="5" fillId="27" borderId="0" applyNumberFormat="0" applyBorder="0" applyAlignment="0" applyProtection="0"/>
    <xf numFmtId="165" fontId="5" fillId="28" borderId="0" applyNumberFormat="0" applyBorder="0" applyAlignment="0" applyProtection="0"/>
    <xf numFmtId="165" fontId="4" fillId="29" borderId="0" applyNumberFormat="0" applyBorder="0" applyAlignment="0" applyProtection="0"/>
    <xf numFmtId="165" fontId="4" fillId="23" borderId="0" applyNumberFormat="0" applyBorder="0" applyAlignment="0" applyProtection="0"/>
    <xf numFmtId="165" fontId="5" fillId="24" borderId="0" applyNumberFormat="0" applyBorder="0" applyAlignment="0" applyProtection="0"/>
    <xf numFmtId="165" fontId="5" fillId="30" borderId="0" applyNumberFormat="0" applyBorder="0" applyAlignment="0" applyProtection="0"/>
    <xf numFmtId="165" fontId="4" fillId="26" borderId="0" applyNumberFormat="0" applyBorder="0" applyAlignment="0" applyProtection="0"/>
    <xf numFmtId="165" fontId="4" fillId="31" borderId="0" applyNumberFormat="0" applyBorder="0" applyAlignment="0" applyProtection="0"/>
    <xf numFmtId="165" fontId="5" fillId="31" borderId="0" applyNumberFormat="0" applyBorder="0" applyAlignment="0" applyProtection="0"/>
    <xf numFmtId="165" fontId="13" fillId="31" borderId="1" applyNumberFormat="0" applyAlignment="0" applyProtection="0"/>
    <xf numFmtId="165" fontId="14" fillId="0" borderId="0" applyFont="0" applyFill="0" applyBorder="0" applyAlignment="0" applyProtection="0"/>
    <xf numFmtId="165" fontId="15" fillId="32" borderId="0" applyNumberFormat="0" applyBorder="0" applyAlignment="0" applyProtection="0"/>
    <xf numFmtId="164" fontId="3" fillId="0" borderId="0" applyFont="0" applyFill="0" applyBorder="0" applyAlignment="0" applyProtection="0"/>
    <xf numFmtId="165" fontId="16" fillId="33" borderId="0" applyNumberFormat="0" applyBorder="0" applyAlignment="0" applyProtection="0"/>
    <xf numFmtId="165" fontId="6" fillId="0" borderId="0"/>
    <xf numFmtId="165" fontId="6" fillId="0" borderId="0"/>
    <xf numFmtId="165" fontId="6" fillId="26" borderId="4" applyNumberFormat="0" applyFont="0" applyAlignment="0" applyProtection="0"/>
    <xf numFmtId="165" fontId="17" fillId="17" borderId="5" applyNumberFormat="0" applyAlignment="0" applyProtection="0"/>
    <xf numFmtId="165" fontId="18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165" fontId="20" fillId="0" borderId="0" applyNumberFormat="0" applyFill="0" applyBorder="0" applyAlignment="0" applyProtection="0"/>
    <xf numFmtId="165" fontId="21" fillId="0" borderId="6" applyNumberFormat="0" applyFill="0" applyAlignment="0" applyProtection="0"/>
    <xf numFmtId="165" fontId="22" fillId="0" borderId="7" applyNumberFormat="0" applyFill="0" applyAlignment="0" applyProtection="0"/>
    <xf numFmtId="165" fontId="11" fillId="0" borderId="8" applyNumberFormat="0" applyFill="0" applyAlignment="0" applyProtection="0"/>
    <xf numFmtId="165" fontId="23" fillId="0" borderId="0" applyNumberFormat="0" applyFill="0" applyBorder="0" applyAlignment="0" applyProtection="0"/>
    <xf numFmtId="165" fontId="12" fillId="0" borderId="9" applyNumberFormat="0" applyFill="0" applyAlignment="0" applyProtection="0"/>
    <xf numFmtId="165" fontId="3" fillId="0" borderId="0"/>
    <xf numFmtId="165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/>
    <xf numFmtId="165" fontId="3" fillId="0" borderId="0"/>
    <xf numFmtId="165" fontId="3" fillId="0" borderId="0"/>
    <xf numFmtId="165" fontId="42" fillId="0" borderId="0"/>
    <xf numFmtId="165" fontId="43" fillId="0" borderId="0"/>
    <xf numFmtId="0" fontId="42" fillId="0" borderId="0"/>
    <xf numFmtId="0" fontId="43" fillId="0" borderId="0"/>
  </cellStyleXfs>
  <cellXfs count="443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30" fillId="0" borderId="0" xfId="60" applyFont="1" applyFill="1" applyBorder="1" applyAlignment="1">
      <alignment horizontal="center" vertical="center"/>
    </xf>
    <xf numFmtId="165" fontId="29" fillId="0" borderId="0" xfId="60" applyFont="1" applyFill="1" applyBorder="1" applyAlignment="1">
      <alignment horizontal="left" vertical="center"/>
    </xf>
    <xf numFmtId="165" fontId="34" fillId="0" borderId="0" xfId="0" applyFont="1"/>
    <xf numFmtId="165" fontId="30" fillId="0" borderId="0" xfId="0" applyFont="1" applyFill="1" applyBorder="1" applyAlignment="1">
      <alignment horizontal="center"/>
    </xf>
    <xf numFmtId="165" fontId="29" fillId="0" borderId="0" xfId="0" applyFont="1" applyFill="1" applyBorder="1" applyAlignment="1">
      <alignment horizontal="left" vertical="center" indent="2"/>
    </xf>
    <xf numFmtId="165" fontId="29" fillId="0" borderId="0" xfId="0" applyFont="1" applyFill="1" applyBorder="1"/>
    <xf numFmtId="4" fontId="0" fillId="0" borderId="0" xfId="0" applyNumberFormat="1"/>
    <xf numFmtId="166" fontId="34" fillId="0" borderId="0" xfId="0" applyNumberFormat="1" applyFont="1"/>
    <xf numFmtId="166" fontId="34" fillId="0" borderId="0" xfId="0" applyNumberFormat="1" applyFont="1" applyBorder="1"/>
    <xf numFmtId="165" fontId="29" fillId="0" borderId="0" xfId="19" applyFont="1" applyFill="1" applyBorder="1" applyAlignment="1">
      <alignment horizontal="left" vertical="center" wrapText="1" indent="2"/>
    </xf>
    <xf numFmtId="165" fontId="30" fillId="0" borderId="0" xfId="60" applyFont="1" applyFill="1" applyBorder="1" applyAlignment="1">
      <alignment horizontal="left" vertical="center"/>
    </xf>
    <xf numFmtId="165" fontId="30" fillId="0" borderId="0" xfId="60" applyFont="1" applyFill="1" applyBorder="1" applyAlignment="1">
      <alignment horizontal="left" vertical="center" indent="1"/>
    </xf>
    <xf numFmtId="165" fontId="32" fillId="0" borderId="0" xfId="19" applyFont="1" applyFill="1" applyBorder="1" applyAlignment="1">
      <alignment horizontal="left" vertical="center" wrapText="1" indent="2"/>
    </xf>
    <xf numFmtId="165" fontId="34" fillId="0" borderId="0" xfId="0" applyFont="1" applyFill="1" applyBorder="1"/>
    <xf numFmtId="165" fontId="0" fillId="0" borderId="0" xfId="0" applyFill="1"/>
    <xf numFmtId="165" fontId="30" fillId="0" borderId="0" xfId="0" applyFont="1" applyFill="1" applyBorder="1" applyAlignment="1">
      <alignment horizontal="center" vertical="center" wrapText="1"/>
    </xf>
    <xf numFmtId="165" fontId="30" fillId="0" borderId="0" xfId="0" applyFont="1" applyFill="1" applyBorder="1" applyAlignment="1">
      <alignment horizontal="center" vertical="center"/>
    </xf>
    <xf numFmtId="165" fontId="30" fillId="0" borderId="11" xfId="0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9" fillId="0" borderId="13" xfId="19" applyFont="1" applyFill="1" applyBorder="1" applyAlignment="1">
      <alignment horizontal="left" vertical="center" wrapText="1" indent="1"/>
    </xf>
    <xf numFmtId="165" fontId="32" fillId="0" borderId="13" xfId="19" applyFont="1" applyFill="1" applyBorder="1" applyAlignment="1">
      <alignment horizontal="left" vertical="center" wrapText="1" indent="1"/>
    </xf>
    <xf numFmtId="165" fontId="29" fillId="0" borderId="14" xfId="19" applyFont="1" applyFill="1" applyBorder="1" applyAlignment="1">
      <alignment horizontal="left" vertical="center" wrapText="1" indent="1"/>
    </xf>
    <xf numFmtId="165" fontId="29" fillId="0" borderId="14" xfId="60" applyFont="1" applyFill="1" applyBorder="1" applyAlignment="1">
      <alignment horizontal="left" vertical="center" indent="1"/>
    </xf>
    <xf numFmtId="165" fontId="29" fillId="0" borderId="12" xfId="19" applyFont="1" applyFill="1" applyBorder="1" applyAlignment="1">
      <alignment horizontal="left" vertical="center" wrapText="1" indent="1"/>
    </xf>
    <xf numFmtId="165" fontId="30" fillId="0" borderId="15" xfId="60" applyFont="1" applyFill="1" applyBorder="1" applyAlignment="1">
      <alignment horizontal="left" vertical="center" indent="1"/>
    </xf>
    <xf numFmtId="165" fontId="34" fillId="0" borderId="0" xfId="0" applyFont="1" applyFill="1"/>
    <xf numFmtId="166" fontId="29" fillId="0" borderId="0" xfId="0" applyNumberFormat="1" applyFont="1" applyFill="1" applyBorder="1" applyAlignment="1">
      <alignment horizontal="right" vertical="center" indent="1"/>
    </xf>
    <xf numFmtId="166" fontId="29" fillId="0" borderId="13" xfId="0" applyNumberFormat="1" applyFont="1" applyFill="1" applyBorder="1" applyAlignment="1">
      <alignment horizontal="right" vertical="center" indent="1"/>
    </xf>
    <xf numFmtId="166" fontId="29" fillId="0" borderId="18" xfId="0" applyNumberFormat="1" applyFont="1" applyFill="1" applyBorder="1" applyAlignment="1">
      <alignment horizontal="right" vertical="center" indent="1"/>
    </xf>
    <xf numFmtId="165" fontId="30" fillId="0" borderId="0" xfId="0" applyFont="1" applyFill="1" applyBorder="1" applyAlignment="1">
      <alignment horizontal="center" vertical="top" wrapText="1"/>
    </xf>
    <xf numFmtId="165" fontId="30" fillId="0" borderId="0" xfId="0" applyFont="1" applyFill="1" applyBorder="1" applyAlignment="1">
      <alignment horizontal="right" indent="2"/>
    </xf>
    <xf numFmtId="168" fontId="30" fillId="0" borderId="0" xfId="0" applyNumberFormat="1" applyFont="1" applyFill="1" applyBorder="1" applyAlignment="1">
      <alignment horizontal="right" vertical="center" indent="1"/>
    </xf>
    <xf numFmtId="165" fontId="30" fillId="0" borderId="0" xfId="0" applyFont="1" applyFill="1" applyBorder="1" applyAlignment="1">
      <alignment horizontal="right" vertical="center" indent="1"/>
    </xf>
    <xf numFmtId="165" fontId="29" fillId="0" borderId="0" xfId="0" applyFont="1" applyFill="1" applyBorder="1" applyAlignment="1">
      <alignment horizontal="right" vertical="center" indent="1"/>
    </xf>
    <xf numFmtId="168" fontId="29" fillId="0" borderId="0" xfId="0" applyNumberFormat="1" applyFont="1" applyFill="1" applyBorder="1" applyAlignment="1">
      <alignment horizontal="right" vertical="center" indent="1"/>
    </xf>
    <xf numFmtId="169" fontId="34" fillId="0" borderId="0" xfId="0" applyNumberFormat="1" applyFont="1" applyAlignment="1">
      <alignment horizontal="right" vertical="center" indent="1"/>
    </xf>
    <xf numFmtId="169" fontId="34" fillId="0" borderId="0" xfId="0" applyNumberFormat="1" applyFont="1" applyFill="1" applyAlignment="1">
      <alignment horizontal="right" vertical="center" indent="1"/>
    </xf>
    <xf numFmtId="165" fontId="34" fillId="0" borderId="0" xfId="0" applyFont="1" applyAlignment="1">
      <alignment horizontal="right" vertical="center" indent="1"/>
    </xf>
    <xf numFmtId="165" fontId="3" fillId="0" borderId="0" xfId="0" applyFont="1"/>
    <xf numFmtId="165" fontId="3" fillId="0" borderId="0" xfId="72" applyFill="1"/>
    <xf numFmtId="165" fontId="3" fillId="0" borderId="0" xfId="72"/>
    <xf numFmtId="49" fontId="30" fillId="0" borderId="0" xfId="71" applyNumberFormat="1" applyFont="1" applyFill="1" applyBorder="1" applyAlignment="1">
      <alignment horizontal="center" vertical="center" wrapText="1"/>
    </xf>
    <xf numFmtId="165" fontId="28" fillId="0" borderId="0" xfId="72" applyFont="1"/>
    <xf numFmtId="165" fontId="28" fillId="0" borderId="0" xfId="72" applyFont="1" applyFill="1" applyBorder="1"/>
    <xf numFmtId="165" fontId="29" fillId="0" borderId="13" xfId="71" applyFont="1" applyFill="1" applyBorder="1" applyAlignment="1">
      <alignment horizontal="left" vertical="center" wrapText="1" indent="1"/>
    </xf>
    <xf numFmtId="165" fontId="32" fillId="0" borderId="13" xfId="71" applyFont="1" applyFill="1" applyBorder="1" applyAlignment="1">
      <alignment horizontal="left" vertical="center" wrapText="1" indent="1"/>
    </xf>
    <xf numFmtId="165" fontId="32" fillId="0" borderId="0" xfId="71" applyFont="1" applyFill="1" applyBorder="1" applyAlignment="1">
      <alignment horizontal="left" vertical="center" wrapText="1" indent="1"/>
    </xf>
    <xf numFmtId="165" fontId="29" fillId="0" borderId="14" xfId="71" applyFont="1" applyFill="1" applyBorder="1" applyAlignment="1">
      <alignment horizontal="left" vertical="center" wrapText="1" indent="1"/>
    </xf>
    <xf numFmtId="165" fontId="35" fillId="0" borderId="0" xfId="72" applyFont="1" applyFill="1" applyBorder="1" applyAlignment="1">
      <alignment horizontal="center" vertical="center" wrapText="1"/>
    </xf>
    <xf numFmtId="165" fontId="33" fillId="0" borderId="0" xfId="72" applyFont="1" applyFill="1" applyBorder="1" applyAlignment="1">
      <alignment horizontal="center" vertical="center" wrapText="1"/>
    </xf>
    <xf numFmtId="165" fontId="29" fillId="0" borderId="0" xfId="72" applyFont="1"/>
    <xf numFmtId="165" fontId="29" fillId="0" borderId="0" xfId="72" applyFont="1" applyFill="1" applyBorder="1"/>
    <xf numFmtId="172" fontId="33" fillId="0" borderId="0" xfId="72" applyNumberFormat="1" applyFont="1" applyFill="1" applyBorder="1" applyAlignment="1">
      <alignment horizontal="center" vertical="center" wrapText="1"/>
    </xf>
    <xf numFmtId="171" fontId="30" fillId="0" borderId="0" xfId="72" applyNumberFormat="1" applyFont="1" applyFill="1" applyBorder="1" applyAlignment="1">
      <alignment horizontal="right" vertical="center" wrapText="1" indent="1"/>
    </xf>
    <xf numFmtId="173" fontId="32" fillId="0" borderId="17" xfId="72" applyNumberFormat="1" applyFont="1" applyFill="1" applyBorder="1" applyAlignment="1">
      <alignment horizontal="left" vertical="center" wrapText="1" indent="1"/>
    </xf>
    <xf numFmtId="165" fontId="32" fillId="0" borderId="0" xfId="72" applyFont="1" applyFill="1" applyBorder="1" applyAlignment="1">
      <alignment horizontal="left" vertical="center" wrapText="1" indent="1"/>
    </xf>
    <xf numFmtId="171" fontId="29" fillId="0" borderId="50" xfId="72" applyNumberFormat="1" applyFont="1" applyFill="1" applyBorder="1" applyAlignment="1">
      <alignment horizontal="right" vertical="center" wrapText="1" indent="1"/>
    </xf>
    <xf numFmtId="171" fontId="29" fillId="0" borderId="0" xfId="72" applyNumberFormat="1" applyFont="1" applyFill="1" applyBorder="1" applyAlignment="1">
      <alignment horizontal="right" vertical="center" wrapText="1" indent="1"/>
    </xf>
    <xf numFmtId="165" fontId="28" fillId="0" borderId="0" xfId="72" applyFont="1" applyFill="1"/>
    <xf numFmtId="173" fontId="32" fillId="0" borderId="13" xfId="72" applyNumberFormat="1" applyFont="1" applyFill="1" applyBorder="1" applyAlignment="1">
      <alignment horizontal="left" vertical="center" wrapText="1" indent="1"/>
    </xf>
    <xf numFmtId="172" fontId="32" fillId="0" borderId="0" xfId="72" applyNumberFormat="1" applyFont="1" applyFill="1" applyBorder="1" applyAlignment="1">
      <alignment horizontal="left" vertical="center" wrapText="1" indent="1"/>
    </xf>
    <xf numFmtId="167" fontId="29" fillId="0" borderId="13" xfId="72" applyNumberFormat="1" applyFont="1" applyFill="1" applyBorder="1" applyAlignment="1">
      <alignment horizontal="right" vertical="center" indent="1"/>
    </xf>
    <xf numFmtId="173" fontId="32" fillId="0" borderId="18" xfId="72" applyNumberFormat="1" applyFont="1" applyFill="1" applyBorder="1" applyAlignment="1">
      <alignment horizontal="left" vertical="center" wrapText="1" indent="1"/>
    </xf>
    <xf numFmtId="165" fontId="29" fillId="0" borderId="17" xfId="71" applyFont="1" applyFill="1" applyBorder="1" applyAlignment="1">
      <alignment horizontal="left" vertical="center" wrapText="1" indent="1"/>
    </xf>
    <xf numFmtId="171" fontId="29" fillId="0" borderId="15" xfId="72" applyNumberFormat="1" applyFont="1" applyFill="1" applyBorder="1" applyAlignment="1">
      <alignment horizontal="right" vertical="center" wrapText="1" indent="1"/>
    </xf>
    <xf numFmtId="171" fontId="29" fillId="0" borderId="17" xfId="72" applyNumberFormat="1" applyFont="1" applyFill="1" applyBorder="1" applyAlignment="1">
      <alignment horizontal="right" vertical="center" wrapText="1" indent="1"/>
    </xf>
    <xf numFmtId="171" fontId="29" fillId="0" borderId="38" xfId="72" applyNumberFormat="1" applyFont="1" applyFill="1" applyBorder="1" applyAlignment="1">
      <alignment horizontal="right" vertical="center" wrapText="1" indent="1"/>
    </xf>
    <xf numFmtId="167" fontId="29" fillId="0" borderId="17" xfId="72" applyNumberFormat="1" applyFont="1" applyFill="1" applyBorder="1" applyAlignment="1">
      <alignment horizontal="right" vertical="center" indent="1"/>
    </xf>
    <xf numFmtId="171" fontId="29" fillId="0" borderId="13" xfId="72" applyNumberFormat="1" applyFont="1" applyFill="1" applyBorder="1" applyAlignment="1">
      <alignment horizontal="right" vertical="center" wrapText="1" indent="1"/>
    </xf>
    <xf numFmtId="171" fontId="29" fillId="0" borderId="39" xfId="72" applyNumberFormat="1" applyFont="1" applyFill="1" applyBorder="1" applyAlignment="1">
      <alignment horizontal="right" vertical="center" wrapText="1" indent="1"/>
    </xf>
    <xf numFmtId="171" fontId="29" fillId="0" borderId="19" xfId="72" applyNumberFormat="1" applyFont="1" applyFill="1" applyBorder="1" applyAlignment="1">
      <alignment horizontal="right" vertical="center" wrapText="1" indent="1"/>
    </xf>
    <xf numFmtId="171" fontId="29" fillId="0" borderId="14" xfId="72" applyNumberFormat="1" applyFont="1" applyFill="1" applyBorder="1" applyAlignment="1">
      <alignment horizontal="right" vertical="center" wrapText="1" indent="1"/>
    </xf>
    <xf numFmtId="165" fontId="30" fillId="0" borderId="0" xfId="71" applyFont="1" applyFill="1" applyAlignment="1"/>
    <xf numFmtId="168" fontId="0" fillId="0" borderId="0" xfId="0" applyNumberFormat="1"/>
    <xf numFmtId="171" fontId="29" fillId="0" borderId="54" xfId="72" applyNumberFormat="1" applyFont="1" applyFill="1" applyBorder="1" applyAlignment="1">
      <alignment horizontal="right" vertical="center" wrapText="1" indent="1"/>
    </xf>
    <xf numFmtId="171" fontId="29" fillId="0" borderId="55" xfId="72" applyNumberFormat="1" applyFont="1" applyFill="1" applyBorder="1" applyAlignment="1">
      <alignment horizontal="right" vertical="center" wrapText="1" indent="1"/>
    </xf>
    <xf numFmtId="171" fontId="29" fillId="0" borderId="56" xfId="72" applyNumberFormat="1" applyFont="1" applyFill="1" applyBorder="1" applyAlignment="1">
      <alignment horizontal="right" vertical="center" wrapText="1" indent="1"/>
    </xf>
    <xf numFmtId="171" fontId="29" fillId="0" borderId="57" xfId="72" applyNumberFormat="1" applyFont="1" applyFill="1" applyBorder="1" applyAlignment="1">
      <alignment horizontal="right" vertical="center" wrapText="1" indent="1"/>
    </xf>
    <xf numFmtId="171" fontId="29" fillId="0" borderId="58" xfId="72" applyNumberFormat="1" applyFont="1" applyFill="1" applyBorder="1" applyAlignment="1">
      <alignment horizontal="right" vertical="center" wrapText="1" indent="1"/>
    </xf>
    <xf numFmtId="171" fontId="29" fillId="0" borderId="59" xfId="72" applyNumberFormat="1" applyFont="1" applyFill="1" applyBorder="1" applyAlignment="1">
      <alignment horizontal="right" vertical="center" wrapText="1" indent="1"/>
    </xf>
    <xf numFmtId="171" fontId="29" fillId="0" borderId="60" xfId="72" applyNumberFormat="1" applyFont="1" applyFill="1" applyBorder="1" applyAlignment="1">
      <alignment horizontal="right" vertical="center" wrapText="1" indent="1"/>
    </xf>
    <xf numFmtId="165" fontId="29" fillId="0" borderId="11" xfId="71" applyFont="1" applyFill="1" applyBorder="1" applyAlignment="1">
      <alignment horizontal="left" vertical="center" wrapText="1" indent="1"/>
    </xf>
    <xf numFmtId="171" fontId="29" fillId="0" borderId="11" xfId="72" applyNumberFormat="1" applyFont="1" applyFill="1" applyBorder="1" applyAlignment="1">
      <alignment horizontal="right" vertical="center" wrapText="1" indent="1"/>
    </xf>
    <xf numFmtId="165" fontId="28" fillId="0" borderId="11" xfId="72" applyFont="1" applyFill="1" applyBorder="1"/>
    <xf numFmtId="167" fontId="29" fillId="0" borderId="14" xfId="72" applyNumberFormat="1" applyFont="1" applyFill="1" applyBorder="1" applyAlignment="1">
      <alignment horizontal="right" vertical="center" indent="1"/>
    </xf>
    <xf numFmtId="169" fontId="30" fillId="0" borderId="45" xfId="76" applyNumberFormat="1" applyFont="1" applyFill="1" applyBorder="1" applyAlignment="1">
      <alignment horizontal="right" vertical="center" indent="1"/>
    </xf>
    <xf numFmtId="169" fontId="29" fillId="0" borderId="43" xfId="76" applyNumberFormat="1" applyFont="1" applyFill="1" applyBorder="1" applyAlignment="1">
      <alignment horizontal="right" vertical="center" indent="1"/>
    </xf>
    <xf numFmtId="169" fontId="29" fillId="0" borderId="46" xfId="76" applyNumberFormat="1" applyFont="1" applyFill="1" applyBorder="1" applyAlignment="1">
      <alignment horizontal="right" vertical="center" indent="1"/>
    </xf>
    <xf numFmtId="165" fontId="36" fillId="0" borderId="0" xfId="0" applyFont="1" applyFill="1" applyBorder="1" applyAlignment="1">
      <alignment horizontal="right" vertical="center" indent="1"/>
    </xf>
    <xf numFmtId="165" fontId="37" fillId="0" borderId="0" xfId="0" applyFont="1" applyFill="1" applyBorder="1" applyAlignment="1">
      <alignment horizontal="right" vertical="center" indent="1"/>
    </xf>
    <xf numFmtId="169" fontId="38" fillId="0" borderId="0" xfId="0" applyNumberFormat="1" applyFont="1" applyFill="1" applyAlignment="1">
      <alignment horizontal="right" vertical="center" indent="1"/>
    </xf>
    <xf numFmtId="166" fontId="38" fillId="0" borderId="0" xfId="0" applyNumberFormat="1" applyFont="1" applyFill="1" applyAlignment="1">
      <alignment horizontal="right" vertical="center" indent="1"/>
    </xf>
    <xf numFmtId="166" fontId="30" fillId="36" borderId="16" xfId="0" applyNumberFormat="1" applyFont="1" applyFill="1" applyBorder="1" applyAlignment="1">
      <alignment horizontal="right" vertical="center" indent="1"/>
    </xf>
    <xf numFmtId="165" fontId="30" fillId="36" borderId="16" xfId="0" applyFont="1" applyFill="1" applyBorder="1" applyAlignment="1">
      <alignment horizontal="center" vertical="center" wrapText="1"/>
    </xf>
    <xf numFmtId="165" fontId="30" fillId="36" borderId="16" xfId="60" applyFont="1" applyFill="1" applyBorder="1" applyAlignment="1">
      <alignment horizontal="center" vertical="center" wrapText="1"/>
    </xf>
    <xf numFmtId="172" fontId="33" fillId="36" borderId="16" xfId="72" applyNumberFormat="1" applyFont="1" applyFill="1" applyBorder="1" applyAlignment="1">
      <alignment horizontal="center" vertical="center" wrapText="1"/>
    </xf>
    <xf numFmtId="171" fontId="30" fillId="36" borderId="20" xfId="72" applyNumberFormat="1" applyFont="1" applyFill="1" applyBorder="1" applyAlignment="1">
      <alignment horizontal="right" vertical="center" wrapText="1" indent="1"/>
    </xf>
    <xf numFmtId="171" fontId="30" fillId="36" borderId="53" xfId="72" applyNumberFormat="1" applyFont="1" applyFill="1" applyBorder="1" applyAlignment="1">
      <alignment horizontal="right" vertical="center" wrapText="1" indent="1"/>
    </xf>
    <xf numFmtId="171" fontId="30" fillId="36" borderId="49" xfId="72" applyNumberFormat="1" applyFont="1" applyFill="1" applyBorder="1" applyAlignment="1">
      <alignment horizontal="right" vertical="center" wrapText="1" indent="1"/>
    </xf>
    <xf numFmtId="171" fontId="30" fillId="36" borderId="22" xfId="72" applyNumberFormat="1" applyFont="1" applyFill="1" applyBorder="1" applyAlignment="1">
      <alignment horizontal="right" vertical="center" wrapText="1" indent="1"/>
    </xf>
    <xf numFmtId="167" fontId="35" fillId="36" borderId="16" xfId="72" applyNumberFormat="1" applyFont="1" applyFill="1" applyBorder="1" applyAlignment="1">
      <alignment horizontal="right" vertical="center" indent="1"/>
    </xf>
    <xf numFmtId="171" fontId="30" fillId="36" borderId="16" xfId="72" applyNumberFormat="1" applyFont="1" applyFill="1" applyBorder="1" applyAlignment="1">
      <alignment horizontal="right" vertical="center" wrapText="1" indent="1"/>
    </xf>
    <xf numFmtId="167" fontId="30" fillId="36" borderId="16" xfId="72" applyNumberFormat="1" applyFont="1" applyFill="1" applyBorder="1" applyAlignment="1">
      <alignment horizontal="right" vertical="center" indent="1"/>
    </xf>
    <xf numFmtId="165" fontId="30" fillId="0" borderId="0" xfId="19" applyFont="1" applyBorder="1" applyAlignment="1">
      <alignment horizontal="center" wrapText="1"/>
    </xf>
    <xf numFmtId="165" fontId="30" fillId="0" borderId="0" xfId="19" applyFont="1" applyFill="1" applyBorder="1" applyAlignment="1">
      <alignment horizontal="left" wrapText="1" indent="2"/>
    </xf>
    <xf numFmtId="165" fontId="29" fillId="0" borderId="0" xfId="19" applyFont="1" applyFill="1" applyBorder="1" applyAlignment="1">
      <alignment horizontal="left" wrapText="1" indent="2"/>
    </xf>
    <xf numFmtId="166" fontId="29" fillId="0" borderId="42" xfId="0" applyNumberFormat="1" applyFont="1" applyFill="1" applyBorder="1" applyAlignment="1">
      <alignment horizontal="right" vertical="center" indent="1"/>
    </xf>
    <xf numFmtId="166" fontId="29" fillId="0" borderId="43" xfId="0" applyNumberFormat="1" applyFont="1" applyFill="1" applyBorder="1" applyAlignment="1">
      <alignment horizontal="right" vertical="center" indent="1"/>
    </xf>
    <xf numFmtId="166" fontId="29" fillId="0" borderId="44" xfId="0" applyNumberFormat="1" applyFont="1" applyFill="1" applyBorder="1" applyAlignment="1">
      <alignment horizontal="right" vertical="center" indent="1"/>
    </xf>
    <xf numFmtId="165" fontId="30" fillId="36" borderId="20" xfId="0" applyFont="1" applyFill="1" applyBorder="1" applyAlignment="1">
      <alignment horizontal="right" vertical="center" indent="1"/>
    </xf>
    <xf numFmtId="166" fontId="30" fillId="36" borderId="20" xfId="0" applyNumberFormat="1" applyFont="1" applyFill="1" applyBorder="1" applyAlignment="1">
      <alignment horizontal="right" vertical="center" indent="1"/>
    </xf>
    <xf numFmtId="166" fontId="30" fillId="36" borderId="20" xfId="60" applyNumberFormat="1" applyFont="1" applyFill="1" applyBorder="1" applyAlignment="1">
      <alignment horizontal="right" vertical="center" indent="1"/>
    </xf>
    <xf numFmtId="165" fontId="29" fillId="0" borderId="11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8" fillId="0" borderId="0" xfId="0" applyFont="1"/>
    <xf numFmtId="171" fontId="29" fillId="0" borderId="18" xfId="72" applyNumberFormat="1" applyFont="1" applyFill="1" applyBorder="1" applyAlignment="1">
      <alignment horizontal="right" vertical="center" wrapText="1" indent="1"/>
    </xf>
    <xf numFmtId="165" fontId="28" fillId="0" borderId="0" xfId="0" applyFont="1" applyFill="1" applyBorder="1"/>
    <xf numFmtId="171" fontId="0" fillId="0" borderId="0" xfId="0" applyNumberFormat="1"/>
    <xf numFmtId="168" fontId="29" fillId="0" borderId="17" xfId="71" applyNumberFormat="1" applyFont="1" applyFill="1" applyBorder="1" applyAlignment="1">
      <alignment horizontal="right" vertical="center" indent="1"/>
    </xf>
    <xf numFmtId="168" fontId="29" fillId="0" borderId="13" xfId="71" applyNumberFormat="1" applyFont="1" applyFill="1" applyBorder="1" applyAlignment="1">
      <alignment horizontal="right" vertical="center" indent="1"/>
    </xf>
    <xf numFmtId="168" fontId="29" fillId="0" borderId="11" xfId="71" applyNumberFormat="1" applyFont="1" applyFill="1" applyBorder="1" applyAlignment="1">
      <alignment horizontal="right" vertical="center" indent="1"/>
    </xf>
    <xf numFmtId="49" fontId="30" fillId="36" borderId="25" xfId="71" applyNumberFormat="1" applyFont="1" applyFill="1" applyBorder="1" applyAlignment="1">
      <alignment horizontal="center" vertical="center" wrapText="1"/>
    </xf>
    <xf numFmtId="2" fontId="30" fillId="36" borderId="16" xfId="71" applyNumberFormat="1" applyFont="1" applyFill="1" applyBorder="1" applyAlignment="1">
      <alignment horizontal="center" vertical="center" wrapText="1"/>
    </xf>
    <xf numFmtId="2" fontId="30" fillId="0" borderId="0" xfId="71" applyNumberFormat="1" applyFont="1" applyFill="1" applyBorder="1" applyAlignment="1">
      <alignment horizontal="center" vertical="center" wrapText="1"/>
    </xf>
    <xf numFmtId="49" fontId="30" fillId="36" borderId="18" xfId="71" applyNumberFormat="1" applyFont="1" applyFill="1" applyBorder="1" applyAlignment="1">
      <alignment horizontal="center" vertical="center" wrapText="1"/>
    </xf>
    <xf numFmtId="2" fontId="30" fillId="36" borderId="18" xfId="71" applyNumberFormat="1" applyFont="1" applyFill="1" applyBorder="1" applyAlignment="1">
      <alignment horizontal="center" vertical="center" wrapText="1"/>
    </xf>
    <xf numFmtId="165" fontId="29" fillId="0" borderId="13" xfId="71" applyFont="1" applyFill="1" applyBorder="1" applyAlignment="1">
      <alignment horizontal="left" vertical="center" indent="1"/>
    </xf>
    <xf numFmtId="165" fontId="29" fillId="0" borderId="0" xfId="71" applyFont="1" applyFill="1" applyBorder="1" applyAlignment="1">
      <alignment horizontal="left" vertical="center" indent="1"/>
    </xf>
    <xf numFmtId="165" fontId="29" fillId="0" borderId="11" xfId="71" applyFont="1" applyFill="1" applyBorder="1" applyAlignment="1">
      <alignment horizontal="left" vertical="center" indent="1"/>
    </xf>
    <xf numFmtId="165" fontId="29" fillId="0" borderId="14" xfId="71" applyFont="1" applyFill="1" applyBorder="1" applyAlignment="1">
      <alignment horizontal="left" vertical="center" indent="1"/>
    </xf>
    <xf numFmtId="167" fontId="3" fillId="35" borderId="0" xfId="0" applyNumberFormat="1" applyFont="1" applyFill="1"/>
    <xf numFmtId="167" fontId="3" fillId="34" borderId="0" xfId="0" applyNumberFormat="1" applyFont="1" applyFill="1"/>
    <xf numFmtId="165" fontId="26" fillId="0" borderId="0" xfId="71" applyFont="1" applyFill="1" applyAlignment="1"/>
    <xf numFmtId="165" fontId="25" fillId="0" borderId="0" xfId="71" applyFont="1" applyFill="1" applyBorder="1" applyAlignment="1">
      <alignment horizontal="center" vertical="center"/>
    </xf>
    <xf numFmtId="170" fontId="25" fillId="0" borderId="0" xfId="71" applyNumberFormat="1" applyFont="1" applyFill="1" applyBorder="1" applyAlignment="1">
      <alignment horizontal="right" vertical="center"/>
    </xf>
    <xf numFmtId="167" fontId="25" fillId="0" borderId="0" xfId="71" applyNumberFormat="1" applyFont="1" applyFill="1" applyBorder="1" applyAlignment="1">
      <alignment horizontal="right" vertical="center"/>
    </xf>
    <xf numFmtId="165" fontId="25" fillId="0" borderId="0" xfId="71" applyFont="1" applyFill="1" applyBorder="1" applyAlignment="1">
      <alignment horizontal="center" vertical="center" wrapText="1" shrinkToFit="1"/>
    </xf>
    <xf numFmtId="49" fontId="25" fillId="0" borderId="0" xfId="71" applyNumberFormat="1" applyFont="1" applyFill="1" applyBorder="1" applyAlignment="1">
      <alignment horizontal="center" vertical="center" wrapText="1"/>
    </xf>
    <xf numFmtId="165" fontId="26" fillId="0" borderId="0" xfId="71" applyFont="1" applyFill="1" applyBorder="1" applyAlignment="1"/>
    <xf numFmtId="165" fontId="26" fillId="0" borderId="21" xfId="71" applyFont="1" applyFill="1" applyBorder="1" applyAlignment="1"/>
    <xf numFmtId="2" fontId="25" fillId="0" borderId="21" xfId="71" applyNumberFormat="1" applyFont="1" applyFill="1" applyBorder="1" applyAlignment="1">
      <alignment horizontal="center"/>
    </xf>
    <xf numFmtId="2" fontId="25" fillId="0" borderId="0" xfId="71" applyNumberFormat="1" applyFont="1" applyFill="1" applyBorder="1" applyAlignment="1">
      <alignment horizontal="center"/>
    </xf>
    <xf numFmtId="165" fontId="25" fillId="36" borderId="16" xfId="71" applyFont="1" applyFill="1" applyBorder="1" applyAlignment="1">
      <alignment horizontal="center" vertical="center"/>
    </xf>
    <xf numFmtId="171" fontId="25" fillId="36" borderId="16" xfId="71" applyNumberFormat="1" applyFont="1" applyFill="1" applyBorder="1" applyAlignment="1">
      <alignment horizontal="right" vertical="center" indent="1"/>
    </xf>
    <xf numFmtId="171" fontId="25" fillId="36" borderId="52" xfId="71" applyNumberFormat="1" applyFont="1" applyFill="1" applyBorder="1" applyAlignment="1">
      <alignment horizontal="right" vertical="center" indent="1"/>
    </xf>
    <xf numFmtId="167" fontId="25" fillId="36" borderId="22" xfId="71" applyNumberFormat="1" applyFont="1" applyFill="1" applyBorder="1" applyAlignment="1">
      <alignment horizontal="right" vertical="center" indent="1"/>
    </xf>
    <xf numFmtId="167" fontId="25" fillId="0" borderId="0" xfId="71" applyNumberFormat="1" applyFont="1" applyFill="1" applyBorder="1" applyAlignment="1">
      <alignment horizontal="right" vertical="center" indent="1"/>
    </xf>
    <xf numFmtId="171" fontId="25" fillId="36" borderId="20" xfId="71" applyNumberFormat="1" applyFont="1" applyFill="1" applyBorder="1" applyAlignment="1">
      <alignment horizontal="right" vertical="center" indent="1"/>
    </xf>
    <xf numFmtId="171" fontId="25" fillId="36" borderId="37" xfId="71" applyNumberFormat="1" applyFont="1" applyFill="1" applyBorder="1" applyAlignment="1">
      <alignment horizontal="right" vertical="center" indent="1"/>
    </xf>
    <xf numFmtId="171" fontId="25" fillId="36" borderId="22" xfId="71" applyNumberFormat="1" applyFont="1" applyFill="1" applyBorder="1" applyAlignment="1">
      <alignment horizontal="right" vertical="center" indent="1"/>
    </xf>
    <xf numFmtId="165" fontId="25" fillId="0" borderId="17" xfId="71" applyFont="1" applyFill="1" applyBorder="1" applyAlignment="1">
      <alignment horizontal="left" vertical="center" indent="2"/>
    </xf>
    <xf numFmtId="165" fontId="25" fillId="0" borderId="0" xfId="71" applyFont="1" applyFill="1" applyBorder="1" applyAlignment="1">
      <alignment horizontal="left" vertical="center"/>
    </xf>
    <xf numFmtId="171" fontId="25" fillId="0" borderId="15" xfId="71" applyNumberFormat="1" applyFont="1" applyFill="1" applyBorder="1" applyAlignment="1">
      <alignment horizontal="right" vertical="center" indent="1"/>
    </xf>
    <xf numFmtId="171" fontId="25" fillId="0" borderId="26" xfId="71" applyNumberFormat="1" applyFont="1" applyFill="1" applyBorder="1" applyAlignment="1">
      <alignment horizontal="right" vertical="center" indent="1"/>
    </xf>
    <xf numFmtId="167" fontId="25" fillId="0" borderId="27" xfId="71" applyNumberFormat="1" applyFont="1" applyFill="1" applyBorder="1" applyAlignment="1">
      <alignment horizontal="right" vertical="center" indent="1"/>
    </xf>
    <xf numFmtId="171" fontId="25" fillId="0" borderId="28" xfId="71" applyNumberFormat="1" applyFont="1" applyFill="1" applyBorder="1" applyAlignment="1">
      <alignment horizontal="right" vertical="center" indent="1"/>
    </xf>
    <xf numFmtId="171" fontId="25" fillId="0" borderId="29" xfId="71" applyNumberFormat="1" applyFont="1" applyFill="1" applyBorder="1" applyAlignment="1">
      <alignment horizontal="right" vertical="center" indent="1"/>
    </xf>
    <xf numFmtId="171" fontId="25" fillId="0" borderId="27" xfId="71" applyNumberFormat="1" applyFont="1" applyFill="1" applyBorder="1" applyAlignment="1">
      <alignment horizontal="right" vertical="center" indent="1"/>
    </xf>
    <xf numFmtId="167" fontId="25" fillId="0" borderId="15" xfId="71" applyNumberFormat="1" applyFont="1" applyFill="1" applyBorder="1" applyAlignment="1">
      <alignment horizontal="right" vertical="center" indent="1"/>
    </xf>
    <xf numFmtId="165" fontId="26" fillId="0" borderId="0" xfId="71" applyFont="1" applyFill="1" applyBorder="1" applyAlignment="1">
      <alignment horizontal="left" vertical="center" indent="1"/>
    </xf>
    <xf numFmtId="171" fontId="26" fillId="0" borderId="13" xfId="71" applyNumberFormat="1" applyFont="1" applyFill="1" applyBorder="1" applyAlignment="1">
      <alignment horizontal="right" vertical="center" indent="1"/>
    </xf>
    <xf numFmtId="171" fontId="26" fillId="0" borderId="30" xfId="71" applyNumberFormat="1" applyFont="1" applyFill="1" applyBorder="1" applyAlignment="1">
      <alignment horizontal="right" vertical="center" indent="1"/>
    </xf>
    <xf numFmtId="167" fontId="26" fillId="0" borderId="24" xfId="71" applyNumberFormat="1" applyFont="1" applyFill="1" applyBorder="1" applyAlignment="1">
      <alignment horizontal="right" vertical="center" indent="1"/>
    </xf>
    <xf numFmtId="167" fontId="26" fillId="0" borderId="0" xfId="71" applyNumberFormat="1" applyFont="1" applyFill="1" applyBorder="1" applyAlignment="1">
      <alignment horizontal="right" vertical="center" indent="1"/>
    </xf>
    <xf numFmtId="171" fontId="26" fillId="0" borderId="31" xfId="71" applyNumberFormat="1" applyFont="1" applyFill="1" applyBorder="1" applyAlignment="1">
      <alignment horizontal="right" vertical="center" indent="1"/>
    </xf>
    <xf numFmtId="171" fontId="26" fillId="0" borderId="32" xfId="71" applyNumberFormat="1" applyFont="1" applyFill="1" applyBorder="1" applyAlignment="1">
      <alignment horizontal="right" vertical="center" indent="1"/>
    </xf>
    <xf numFmtId="171" fontId="26" fillId="0" borderId="24" xfId="71" applyNumberFormat="1" applyFont="1" applyFill="1" applyBorder="1" applyAlignment="1">
      <alignment horizontal="right" vertical="center" indent="1"/>
    </xf>
    <xf numFmtId="165" fontId="26" fillId="0" borderId="11" xfId="71" applyFont="1" applyFill="1" applyBorder="1" applyAlignment="1">
      <alignment horizontal="left" vertical="center" indent="1"/>
    </xf>
    <xf numFmtId="171" fontId="26" fillId="0" borderId="13" xfId="57" applyNumberFormat="1" applyFont="1" applyFill="1" applyBorder="1" applyAlignment="1">
      <alignment horizontal="right" vertical="center" indent="1"/>
    </xf>
    <xf numFmtId="171" fontId="26" fillId="0" borderId="30" xfId="57" applyNumberFormat="1" applyFont="1" applyFill="1" applyBorder="1" applyAlignment="1">
      <alignment horizontal="right" vertical="center" indent="1"/>
    </xf>
    <xf numFmtId="171" fontId="26" fillId="0" borderId="31" xfId="57" applyNumberFormat="1" applyFont="1" applyFill="1" applyBorder="1" applyAlignment="1">
      <alignment horizontal="right" vertical="center" indent="1"/>
    </xf>
    <xf numFmtId="171" fontId="26" fillId="0" borderId="32" xfId="57" applyNumberFormat="1" applyFont="1" applyFill="1" applyBorder="1" applyAlignment="1">
      <alignment horizontal="right" vertical="center" indent="1"/>
    </xf>
    <xf numFmtId="171" fontId="26" fillId="0" borderId="24" xfId="57" applyNumberFormat="1" applyFont="1" applyFill="1" applyBorder="1" applyAlignment="1">
      <alignment horizontal="right" vertical="center" indent="1"/>
    </xf>
    <xf numFmtId="165" fontId="25" fillId="0" borderId="13" xfId="71" applyFont="1" applyFill="1" applyBorder="1" applyAlignment="1">
      <alignment horizontal="left" vertical="center" indent="2"/>
    </xf>
    <xf numFmtId="171" fontId="25" fillId="0" borderId="13" xfId="71" applyNumberFormat="1" applyFont="1" applyFill="1" applyBorder="1" applyAlignment="1">
      <alignment horizontal="right" vertical="center" indent="1"/>
    </xf>
    <xf numFmtId="171" fontId="25" fillId="0" borderId="30" xfId="71" applyNumberFormat="1" applyFont="1" applyFill="1" applyBorder="1" applyAlignment="1">
      <alignment horizontal="right" vertical="center" indent="1"/>
    </xf>
    <xf numFmtId="167" fontId="25" fillId="0" borderId="24" xfId="71" applyNumberFormat="1" applyFont="1" applyFill="1" applyBorder="1" applyAlignment="1">
      <alignment horizontal="right" vertical="center" indent="1"/>
    </xf>
    <xf numFmtId="171" fontId="25" fillId="0" borderId="31" xfId="71" applyNumberFormat="1" applyFont="1" applyFill="1" applyBorder="1" applyAlignment="1">
      <alignment horizontal="right" vertical="center" indent="1"/>
    </xf>
    <xf numFmtId="171" fontId="25" fillId="0" borderId="32" xfId="71" applyNumberFormat="1" applyFont="1" applyFill="1" applyBorder="1" applyAlignment="1">
      <alignment horizontal="right" vertical="center" indent="1"/>
    </xf>
    <xf numFmtId="171" fontId="25" fillId="0" borderId="24" xfId="71" applyNumberFormat="1" applyFont="1" applyFill="1" applyBorder="1" applyAlignment="1">
      <alignment horizontal="right" vertical="center" indent="1"/>
    </xf>
    <xf numFmtId="171" fontId="26" fillId="0" borderId="14" xfId="71" applyNumberFormat="1" applyFont="1" applyFill="1" applyBorder="1" applyAlignment="1">
      <alignment horizontal="right" vertical="center" indent="1"/>
    </xf>
    <xf numFmtId="171" fontId="26" fillId="0" borderId="33" xfId="71" applyNumberFormat="1" applyFont="1" applyFill="1" applyBorder="1" applyAlignment="1">
      <alignment horizontal="right" vertical="center" indent="1"/>
    </xf>
    <xf numFmtId="167" fontId="26" fillId="0" borderId="34" xfId="71" applyNumberFormat="1" applyFont="1" applyFill="1" applyBorder="1" applyAlignment="1">
      <alignment horizontal="right" vertical="center" indent="1"/>
    </xf>
    <xf numFmtId="171" fontId="26" fillId="0" borderId="35" xfId="71" applyNumberFormat="1" applyFont="1" applyFill="1" applyBorder="1" applyAlignment="1">
      <alignment horizontal="right" vertical="center" indent="1"/>
    </xf>
    <xf numFmtId="171" fontId="26" fillId="0" borderId="36" xfId="71" applyNumberFormat="1" applyFont="1" applyFill="1" applyBorder="1" applyAlignment="1">
      <alignment horizontal="right" vertical="center" indent="1"/>
    </xf>
    <xf numFmtId="171" fontId="26" fillId="0" borderId="34" xfId="71" applyNumberFormat="1" applyFont="1" applyFill="1" applyBorder="1" applyAlignment="1">
      <alignment horizontal="right" vertical="center" indent="1"/>
    </xf>
    <xf numFmtId="166" fontId="29" fillId="0" borderId="17" xfId="0" applyNumberFormat="1" applyFont="1" applyFill="1" applyBorder="1" applyAlignment="1">
      <alignment horizontal="right" vertical="center" indent="1"/>
    </xf>
    <xf numFmtId="169" fontId="28" fillId="0" borderId="0" xfId="0" applyNumberFormat="1" applyFont="1" applyAlignment="1">
      <alignment horizontal="right" vertical="center" indent="1"/>
    </xf>
    <xf numFmtId="165" fontId="34" fillId="0" borderId="21" xfId="0" applyFont="1" applyBorder="1" applyAlignment="1">
      <alignment horizontal="right" vertical="center" indent="1"/>
    </xf>
    <xf numFmtId="166" fontId="30" fillId="0" borderId="15" xfId="60" applyNumberFormat="1" applyFont="1" applyFill="1" applyBorder="1" applyAlignment="1">
      <alignment horizontal="right" vertical="center" indent="1"/>
    </xf>
    <xf numFmtId="166" fontId="29" fillId="0" borderId="14" xfId="60" applyNumberFormat="1" applyFont="1" applyFill="1" applyBorder="1" applyAlignment="1">
      <alignment horizontal="right" vertical="center" indent="1"/>
    </xf>
    <xf numFmtId="166" fontId="29" fillId="0" borderId="13" xfId="60" applyNumberFormat="1" applyFont="1" applyFill="1" applyBorder="1" applyAlignment="1">
      <alignment horizontal="right" vertical="center" indent="1"/>
    </xf>
    <xf numFmtId="171" fontId="26" fillId="0" borderId="0" xfId="71" applyNumberFormat="1" applyFont="1" applyFill="1" applyBorder="1" applyAlignment="1">
      <alignment horizontal="right" vertical="center" indent="1"/>
    </xf>
    <xf numFmtId="168" fontId="30" fillId="36" borderId="41" xfId="0" applyNumberFormat="1" applyFont="1" applyFill="1" applyBorder="1" applyAlignment="1">
      <alignment horizontal="right" vertical="center" indent="1"/>
    </xf>
    <xf numFmtId="165" fontId="29" fillId="0" borderId="38" xfId="0" applyFont="1" applyFill="1" applyBorder="1" applyAlignment="1">
      <alignment horizontal="right" vertical="center" indent="1"/>
    </xf>
    <xf numFmtId="168" fontId="29" fillId="0" borderId="42" xfId="0" applyNumberFormat="1" applyFont="1" applyFill="1" applyBorder="1" applyAlignment="1">
      <alignment horizontal="right" vertical="center" indent="1"/>
    </xf>
    <xf numFmtId="165" fontId="29" fillId="0" borderId="39" xfId="0" applyFont="1" applyFill="1" applyBorder="1" applyAlignment="1">
      <alignment horizontal="right" vertical="center" indent="1"/>
    </xf>
    <xf numFmtId="168" fontId="29" fillId="0" borderId="43" xfId="0" applyNumberFormat="1" applyFont="1" applyFill="1" applyBorder="1" applyAlignment="1">
      <alignment horizontal="right" vertical="center" indent="1"/>
    </xf>
    <xf numFmtId="165" fontId="29" fillId="0" borderId="40" xfId="0" applyFont="1" applyFill="1" applyBorder="1" applyAlignment="1">
      <alignment horizontal="right" vertical="center" indent="1"/>
    </xf>
    <xf numFmtId="168" fontId="29" fillId="0" borderId="44" xfId="0" applyNumberFormat="1" applyFont="1" applyFill="1" applyBorder="1" applyAlignment="1">
      <alignment horizontal="right" vertical="center" indent="1"/>
    </xf>
    <xf numFmtId="169" fontId="30" fillId="36" borderId="20" xfId="76" applyNumberFormat="1" applyFont="1" applyFill="1" applyBorder="1" applyAlignment="1">
      <alignment horizontal="right" vertical="center" indent="1"/>
    </xf>
    <xf numFmtId="169" fontId="30" fillId="36" borderId="41" xfId="76" applyNumberFormat="1" applyFont="1" applyFill="1" applyBorder="1" applyAlignment="1">
      <alignment horizontal="right" vertical="center" indent="1"/>
    </xf>
    <xf numFmtId="169" fontId="30" fillId="0" borderId="28" xfId="76" applyNumberFormat="1" applyFont="1" applyFill="1" applyBorder="1" applyAlignment="1">
      <alignment horizontal="right" vertical="center" indent="1"/>
    </xf>
    <xf numFmtId="169" fontId="29" fillId="0" borderId="35" xfId="76" applyNumberFormat="1" applyFont="1" applyFill="1" applyBorder="1" applyAlignment="1">
      <alignment horizontal="right" vertical="center" indent="1"/>
    </xf>
    <xf numFmtId="169" fontId="29" fillId="0" borderId="39" xfId="76" applyNumberFormat="1" applyFont="1" applyFill="1" applyBorder="1" applyAlignment="1">
      <alignment horizontal="right" vertical="center" indent="1"/>
    </xf>
    <xf numFmtId="166" fontId="30" fillId="0" borderId="45" xfId="76" applyNumberFormat="1" applyFont="1" applyFill="1" applyBorder="1" applyAlignment="1">
      <alignment horizontal="right" vertical="center" indent="1"/>
    </xf>
    <xf numFmtId="166" fontId="29" fillId="0" borderId="46" xfId="76" applyNumberFormat="1" applyFont="1" applyFill="1" applyBorder="1" applyAlignment="1">
      <alignment horizontal="right" vertical="center" indent="1"/>
    </xf>
    <xf numFmtId="166" fontId="29" fillId="0" borderId="43" xfId="76" applyNumberFormat="1" applyFont="1" applyFill="1" applyBorder="1" applyAlignment="1">
      <alignment horizontal="right" vertical="center" indent="1"/>
    </xf>
    <xf numFmtId="167" fontId="29" fillId="0" borderId="16" xfId="72" applyNumberFormat="1" applyFont="1" applyFill="1" applyBorder="1" applyAlignment="1">
      <alignment horizontal="right" vertical="center" indent="1"/>
    </xf>
    <xf numFmtId="169" fontId="29" fillId="0" borderId="33" xfId="76" applyNumberFormat="1" applyFont="1" applyFill="1" applyBorder="1" applyAlignment="1">
      <alignment horizontal="right" vertical="center" indent="1"/>
    </xf>
    <xf numFmtId="165" fontId="28" fillId="0" borderId="0" xfId="0" applyFont="1" applyFill="1"/>
    <xf numFmtId="167" fontId="0" fillId="34" borderId="0" xfId="0" applyNumberFormat="1" applyFill="1"/>
    <xf numFmtId="2" fontId="28" fillId="0" borderId="0" xfId="0" applyNumberFormat="1" applyFont="1"/>
    <xf numFmtId="165" fontId="40" fillId="0" borderId="0" xfId="0" applyFont="1"/>
    <xf numFmtId="166" fontId="30" fillId="36" borderId="16" xfId="76" applyNumberFormat="1" applyFont="1" applyFill="1" applyBorder="1" applyAlignment="1">
      <alignment horizontal="right" vertical="center" indent="1"/>
    </xf>
    <xf numFmtId="165" fontId="41" fillId="36" borderId="16" xfId="72" applyFont="1" applyFill="1" applyBorder="1" applyAlignment="1">
      <alignment horizontal="center" vertical="center" wrapText="1"/>
    </xf>
    <xf numFmtId="165" fontId="41" fillId="0" borderId="0" xfId="72" applyFont="1" applyFill="1" applyBorder="1" applyAlignment="1">
      <alignment horizontal="center" vertical="center" wrapText="1"/>
    </xf>
    <xf numFmtId="165" fontId="29" fillId="0" borderId="15" xfId="72" applyFont="1" applyFill="1" applyBorder="1" applyAlignment="1">
      <alignment horizontal="left" vertical="center" indent="1"/>
    </xf>
    <xf numFmtId="165" fontId="29" fillId="0" borderId="13" xfId="72" applyFont="1" applyFill="1" applyBorder="1" applyAlignment="1">
      <alignment horizontal="left" vertical="center" indent="1"/>
    </xf>
    <xf numFmtId="165" fontId="29" fillId="0" borderId="14" xfId="72" applyFont="1" applyFill="1" applyBorder="1" applyAlignment="1">
      <alignment horizontal="left" vertical="center" indent="1"/>
    </xf>
    <xf numFmtId="165" fontId="29" fillId="0" borderId="11" xfId="72" applyFont="1" applyFill="1" applyBorder="1" applyAlignment="1">
      <alignment horizontal="center" vertical="center"/>
    </xf>
    <xf numFmtId="165" fontId="34" fillId="0" borderId="0" xfId="0" applyFont="1" applyBorder="1"/>
    <xf numFmtId="169" fontId="29" fillId="0" borderId="30" xfId="76" applyNumberFormat="1" applyFont="1" applyFill="1" applyBorder="1" applyAlignment="1">
      <alignment horizontal="right" vertical="center" indent="1"/>
    </xf>
    <xf numFmtId="169" fontId="29" fillId="0" borderId="47" xfId="76" applyNumberFormat="1" applyFont="1" applyFill="1" applyBorder="1" applyAlignment="1">
      <alignment horizontal="right" vertical="center" indent="1"/>
    </xf>
    <xf numFmtId="169" fontId="29" fillId="0" borderId="48" xfId="76" applyNumberFormat="1" applyFont="1" applyFill="1" applyBorder="1" applyAlignment="1">
      <alignment horizontal="right" vertical="center" indent="1"/>
    </xf>
    <xf numFmtId="165" fontId="42" fillId="37" borderId="56" xfId="78" applyFont="1" applyFill="1" applyBorder="1" applyAlignment="1">
      <alignment horizontal="center"/>
    </xf>
    <xf numFmtId="165" fontId="43" fillId="37" borderId="56" xfId="79" applyFont="1" applyFill="1" applyBorder="1" applyAlignment="1">
      <alignment horizontal="center"/>
    </xf>
    <xf numFmtId="171" fontId="29" fillId="0" borderId="40" xfId="72" applyNumberFormat="1" applyFont="1" applyFill="1" applyBorder="1" applyAlignment="1">
      <alignment horizontal="right" vertical="center" wrapText="1" indent="1"/>
    </xf>
    <xf numFmtId="165" fontId="42" fillId="37" borderId="56" xfId="78" applyFont="1" applyFill="1" applyBorder="1" applyAlignment="1">
      <alignment horizontal="left"/>
    </xf>
    <xf numFmtId="165" fontId="3" fillId="0" borderId="0" xfId="72" applyAlignment="1"/>
    <xf numFmtId="165" fontId="29" fillId="0" borderId="0" xfId="71" applyFont="1" applyFill="1" applyBorder="1" applyAlignment="1">
      <alignment horizontal="left" vertical="center" wrapText="1" indent="1"/>
    </xf>
    <xf numFmtId="0" fontId="42" fillId="37" borderId="56" xfId="80" applyFont="1" applyFill="1" applyBorder="1" applyAlignment="1">
      <alignment horizontal="center"/>
    </xf>
    <xf numFmtId="0" fontId="42" fillId="0" borderId="4" xfId="80" applyFont="1" applyFill="1" applyBorder="1" applyAlignment="1">
      <alignment wrapText="1"/>
    </xf>
    <xf numFmtId="0" fontId="42" fillId="0" borderId="4" xfId="80" applyFont="1" applyFill="1" applyBorder="1" applyAlignment="1">
      <alignment horizontal="right" wrapText="1"/>
    </xf>
    <xf numFmtId="174" fontId="42" fillId="0" borderId="4" xfId="78" applyNumberFormat="1" applyFont="1" applyFill="1" applyBorder="1" applyAlignment="1">
      <alignment horizontal="right" wrapText="1"/>
    </xf>
    <xf numFmtId="174" fontId="43" fillId="0" borderId="4" xfId="79" applyNumberFormat="1" applyFont="1" applyFill="1" applyBorder="1" applyAlignment="1">
      <alignment horizontal="right" wrapText="1"/>
    </xf>
    <xf numFmtId="174" fontId="3" fillId="0" borderId="0" xfId="72" applyNumberFormat="1" applyFill="1"/>
    <xf numFmtId="174" fontId="3" fillId="0" borderId="0" xfId="72" applyNumberFormat="1"/>
    <xf numFmtId="174" fontId="42" fillId="37" borderId="56" xfId="78" applyNumberFormat="1" applyFont="1" applyFill="1" applyBorder="1" applyAlignment="1">
      <alignment horizontal="center"/>
    </xf>
    <xf numFmtId="174" fontId="43" fillId="37" borderId="56" xfId="78" applyNumberFormat="1" applyFont="1" applyFill="1" applyBorder="1" applyAlignment="1">
      <alignment horizontal="center"/>
    </xf>
    <xf numFmtId="174" fontId="43" fillId="37" borderId="56" xfId="79" applyNumberFormat="1" applyFont="1" applyFill="1" applyBorder="1" applyAlignment="1">
      <alignment horizontal="center"/>
    </xf>
    <xf numFmtId="174" fontId="42" fillId="0" borderId="4" xfId="78" applyNumberFormat="1" applyFont="1" applyFill="1" applyBorder="1" applyAlignment="1">
      <alignment wrapText="1"/>
    </xf>
    <xf numFmtId="0" fontId="43" fillId="37" borderId="56" xfId="81" applyFont="1" applyFill="1" applyBorder="1" applyAlignment="1">
      <alignment horizontal="center"/>
    </xf>
    <xf numFmtId="0" fontId="43" fillId="0" borderId="4" xfId="81" applyFont="1" applyFill="1" applyBorder="1" applyAlignment="1">
      <alignment wrapText="1"/>
    </xf>
    <xf numFmtId="0" fontId="43" fillId="0" borderId="4" xfId="81" applyFont="1" applyFill="1" applyBorder="1" applyAlignment="1">
      <alignment horizontal="right" wrapText="1"/>
    </xf>
    <xf numFmtId="165" fontId="29" fillId="0" borderId="0" xfId="71" applyFont="1" applyFill="1" applyBorder="1" applyAlignment="1">
      <alignment vertical="center" wrapText="1"/>
    </xf>
    <xf numFmtId="171" fontId="29" fillId="0" borderId="0" xfId="72" applyNumberFormat="1" applyFont="1" applyFill="1" applyBorder="1" applyAlignment="1">
      <alignment horizontal="center" vertical="center" wrapText="1"/>
    </xf>
    <xf numFmtId="165" fontId="3" fillId="0" borderId="0" xfId="72" applyFont="1" applyFill="1"/>
    <xf numFmtId="165" fontId="3" fillId="0" borderId="0" xfId="72" applyFont="1"/>
    <xf numFmtId="165" fontId="3" fillId="0" borderId="0" xfId="72" applyAlignment="1">
      <alignment horizontal="center"/>
    </xf>
    <xf numFmtId="165" fontId="49" fillId="0" borderId="0" xfId="72" applyFont="1"/>
    <xf numFmtId="165" fontId="49" fillId="0" borderId="0" xfId="72" applyFont="1" applyAlignment="1">
      <alignment vertical="center"/>
    </xf>
    <xf numFmtId="165" fontId="50" fillId="0" borderId="0" xfId="72" applyFont="1"/>
    <xf numFmtId="165" fontId="29" fillId="44" borderId="13" xfId="71" applyFont="1" applyFill="1" applyBorder="1" applyAlignment="1">
      <alignment horizontal="left" vertical="center" wrapText="1"/>
    </xf>
    <xf numFmtId="171" fontId="29" fillId="40" borderId="13" xfId="72" applyNumberFormat="1" applyFont="1" applyFill="1" applyBorder="1" applyAlignment="1">
      <alignment horizontal="center" vertical="center" wrapText="1"/>
    </xf>
    <xf numFmtId="171" fontId="29" fillId="43" borderId="13" xfId="72" applyNumberFormat="1" applyFont="1" applyFill="1" applyBorder="1" applyAlignment="1">
      <alignment horizontal="center" vertical="center" wrapText="1"/>
    </xf>
    <xf numFmtId="171" fontId="29" fillId="45" borderId="13" xfId="72" applyNumberFormat="1" applyFont="1" applyFill="1" applyBorder="1" applyAlignment="1">
      <alignment horizontal="center" vertical="center" wrapText="1"/>
    </xf>
    <xf numFmtId="171" fontId="29" fillId="46" borderId="13" xfId="72" applyNumberFormat="1" applyFont="1" applyFill="1" applyBorder="1" applyAlignment="1">
      <alignment horizontal="center" vertical="center" wrapText="1"/>
    </xf>
    <xf numFmtId="165" fontId="29" fillId="44" borderId="14" xfId="71" applyFont="1" applyFill="1" applyBorder="1" applyAlignment="1">
      <alignment horizontal="left" vertical="center" wrapText="1"/>
    </xf>
    <xf numFmtId="171" fontId="29" fillId="40" borderId="14" xfId="72" applyNumberFormat="1" applyFont="1" applyFill="1" applyBorder="1" applyAlignment="1">
      <alignment horizontal="center" vertical="center" wrapText="1"/>
    </xf>
    <xf numFmtId="171" fontId="29" fillId="43" borderId="14" xfId="72" applyNumberFormat="1" applyFont="1" applyFill="1" applyBorder="1" applyAlignment="1">
      <alignment horizontal="center" vertical="center" wrapText="1"/>
    </xf>
    <xf numFmtId="171" fontId="29" fillId="45" borderId="14" xfId="72" applyNumberFormat="1" applyFont="1" applyFill="1" applyBorder="1" applyAlignment="1">
      <alignment horizontal="center" vertical="center" wrapText="1"/>
    </xf>
    <xf numFmtId="171" fontId="29" fillId="46" borderId="14" xfId="72" applyNumberFormat="1" applyFont="1" applyFill="1" applyBorder="1" applyAlignment="1">
      <alignment horizontal="center" vertical="center" wrapText="1"/>
    </xf>
    <xf numFmtId="172" fontId="54" fillId="39" borderId="16" xfId="72" applyNumberFormat="1" applyFont="1" applyFill="1" applyBorder="1" applyAlignment="1">
      <alignment horizontal="center" vertical="center" wrapText="1"/>
    </xf>
    <xf numFmtId="171" fontId="55" fillId="40" borderId="49" xfId="72" applyNumberFormat="1" applyFont="1" applyFill="1" applyBorder="1" applyAlignment="1">
      <alignment horizontal="center" vertical="center" wrapText="1"/>
    </xf>
    <xf numFmtId="171" fontId="55" fillId="43" borderId="53" xfId="72" applyNumberFormat="1" applyFont="1" applyFill="1" applyBorder="1" applyAlignment="1">
      <alignment horizontal="center" vertical="center" wrapText="1"/>
    </xf>
    <xf numFmtId="171" fontId="55" fillId="45" borderId="22" xfId="72" applyNumberFormat="1" applyFont="1" applyFill="1" applyBorder="1" applyAlignment="1">
      <alignment horizontal="center" vertical="center" wrapText="1"/>
    </xf>
    <xf numFmtId="171" fontId="55" fillId="46" borderId="49" xfId="72" applyNumberFormat="1" applyFont="1" applyFill="1" applyBorder="1" applyAlignment="1">
      <alignment horizontal="center" vertical="center" wrapText="1"/>
    </xf>
    <xf numFmtId="171" fontId="55" fillId="43" borderId="22" xfId="72" applyNumberFormat="1" applyFont="1" applyFill="1" applyBorder="1" applyAlignment="1">
      <alignment horizontal="center" vertical="center" wrapText="1"/>
    </xf>
    <xf numFmtId="165" fontId="29" fillId="44" borderId="15" xfId="71" applyFont="1" applyFill="1" applyBorder="1" applyAlignment="1">
      <alignment horizontal="left" vertical="center" wrapText="1"/>
    </xf>
    <xf numFmtId="171" fontId="29" fillId="40" borderId="15" xfId="72" applyNumberFormat="1" applyFont="1" applyFill="1" applyBorder="1" applyAlignment="1">
      <alignment horizontal="center" vertical="center" wrapText="1"/>
    </xf>
    <xf numFmtId="171" fontId="29" fillId="43" borderId="15" xfId="72" applyNumberFormat="1" applyFont="1" applyFill="1" applyBorder="1" applyAlignment="1">
      <alignment horizontal="center" vertical="center" wrapText="1"/>
    </xf>
    <xf numFmtId="171" fontId="29" fillId="45" borderId="15" xfId="72" applyNumberFormat="1" applyFont="1" applyFill="1" applyBorder="1" applyAlignment="1">
      <alignment horizontal="center" vertical="center" wrapText="1"/>
    </xf>
    <xf numFmtId="171" fontId="29" fillId="46" borderId="15" xfId="72" applyNumberFormat="1" applyFont="1" applyFill="1" applyBorder="1" applyAlignment="1">
      <alignment horizontal="center" vertical="center" wrapText="1"/>
    </xf>
    <xf numFmtId="171" fontId="55" fillId="46" borderId="22" xfId="72" applyNumberFormat="1" applyFont="1" applyFill="1" applyBorder="1" applyAlignment="1">
      <alignment horizontal="center" vertical="center" wrapText="1"/>
    </xf>
    <xf numFmtId="165" fontId="46" fillId="0" borderId="0" xfId="72" applyFont="1" applyAlignment="1">
      <alignment vertical="center"/>
    </xf>
    <xf numFmtId="165" fontId="47" fillId="0" borderId="0" xfId="72" applyFont="1" applyAlignment="1">
      <alignment vertical="center"/>
    </xf>
    <xf numFmtId="165" fontId="48" fillId="0" borderId="0" xfId="72" applyFont="1" applyAlignment="1">
      <alignment vertical="center"/>
    </xf>
    <xf numFmtId="165" fontId="24" fillId="0" borderId="0" xfId="72" applyFont="1" applyAlignment="1"/>
    <xf numFmtId="165" fontId="29" fillId="44" borderId="16" xfId="71" applyFont="1" applyFill="1" applyBorder="1" applyAlignment="1">
      <alignment horizontal="left" vertical="center" wrapText="1"/>
    </xf>
    <xf numFmtId="171" fontId="29" fillId="40" borderId="16" xfId="72" applyNumberFormat="1" applyFont="1" applyFill="1" applyBorder="1" applyAlignment="1">
      <alignment horizontal="center" vertical="center" wrapText="1"/>
    </xf>
    <xf numFmtId="171" fontId="29" fillId="43" borderId="16" xfId="72" applyNumberFormat="1" applyFont="1" applyFill="1" applyBorder="1" applyAlignment="1">
      <alignment horizontal="center" vertical="center" wrapText="1"/>
    </xf>
    <xf numFmtId="171" fontId="29" fillId="45" borderId="16" xfId="72" applyNumberFormat="1" applyFont="1" applyFill="1" applyBorder="1" applyAlignment="1">
      <alignment horizontal="center" vertical="center" wrapText="1"/>
    </xf>
    <xf numFmtId="171" fontId="29" fillId="46" borderId="16" xfId="72" applyNumberFormat="1" applyFont="1" applyFill="1" applyBorder="1" applyAlignment="1">
      <alignment horizontal="center" vertical="center" wrapText="1"/>
    </xf>
    <xf numFmtId="165" fontId="29" fillId="44" borderId="19" xfId="71" applyFont="1" applyFill="1" applyBorder="1" applyAlignment="1">
      <alignment horizontal="left" vertical="center" wrapText="1"/>
    </xf>
    <xf numFmtId="171" fontId="29" fillId="40" borderId="19" xfId="72" applyNumberFormat="1" applyFont="1" applyFill="1" applyBorder="1" applyAlignment="1">
      <alignment horizontal="center" vertical="center" wrapText="1"/>
    </xf>
    <xf numFmtId="171" fontId="29" fillId="43" borderId="19" xfId="72" applyNumberFormat="1" applyFont="1" applyFill="1" applyBorder="1" applyAlignment="1">
      <alignment horizontal="center" vertical="center" wrapText="1"/>
    </xf>
    <xf numFmtId="171" fontId="29" fillId="45" borderId="19" xfId="72" applyNumberFormat="1" applyFont="1" applyFill="1" applyBorder="1" applyAlignment="1">
      <alignment horizontal="center" vertical="center" wrapText="1"/>
    </xf>
    <xf numFmtId="165" fontId="56" fillId="0" borderId="20" xfId="72" applyFont="1" applyBorder="1"/>
    <xf numFmtId="165" fontId="55" fillId="0" borderId="10" xfId="72" applyFont="1" applyBorder="1" applyAlignment="1">
      <alignment horizontal="center" vertical="center"/>
    </xf>
    <xf numFmtId="165" fontId="55" fillId="0" borderId="22" xfId="72" applyFont="1" applyBorder="1" applyAlignment="1">
      <alignment horizontal="center" vertical="center"/>
    </xf>
    <xf numFmtId="165" fontId="51" fillId="0" borderId="0" xfId="71" quotePrefix="1" applyFont="1" applyFill="1" applyBorder="1" applyAlignment="1">
      <alignment horizontal="left" vertical="center" wrapText="1"/>
    </xf>
    <xf numFmtId="165" fontId="35" fillId="0" borderId="0" xfId="72" applyFont="1"/>
    <xf numFmtId="165" fontId="29" fillId="44" borderId="12" xfId="71" applyFont="1" applyFill="1" applyBorder="1" applyAlignment="1">
      <alignment horizontal="left" vertical="center" wrapText="1"/>
    </xf>
    <xf numFmtId="171" fontId="29" fillId="40" borderId="12" xfId="72" applyNumberFormat="1" applyFont="1" applyFill="1" applyBorder="1" applyAlignment="1">
      <alignment horizontal="center" vertical="center" wrapText="1"/>
    </xf>
    <xf numFmtId="171" fontId="29" fillId="43" borderId="12" xfId="72" applyNumberFormat="1" applyFont="1" applyFill="1" applyBorder="1" applyAlignment="1">
      <alignment horizontal="center" vertical="center" wrapText="1"/>
    </xf>
    <xf numFmtId="171" fontId="29" fillId="45" borderId="12" xfId="72" applyNumberFormat="1" applyFont="1" applyFill="1" applyBorder="1" applyAlignment="1">
      <alignment horizontal="center" vertical="center" wrapText="1"/>
    </xf>
    <xf numFmtId="171" fontId="29" fillId="44" borderId="0" xfId="72" applyNumberFormat="1" applyFont="1" applyFill="1" applyBorder="1" applyAlignment="1">
      <alignment horizontal="center" vertical="center" wrapText="1"/>
    </xf>
    <xf numFmtId="165" fontId="3" fillId="44" borderId="0" xfId="72" applyFill="1"/>
    <xf numFmtId="165" fontId="29" fillId="0" borderId="0" xfId="71" applyFont="1" applyFill="1" applyBorder="1" applyAlignment="1">
      <alignment horizontal="left" vertical="center" wrapText="1"/>
    </xf>
    <xf numFmtId="165" fontId="26" fillId="44" borderId="0" xfId="71" applyFont="1" applyFill="1" applyBorder="1" applyAlignment="1">
      <alignment horizontal="left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3" borderId="16" xfId="72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4" fillId="47" borderId="16" xfId="72" applyFont="1" applyFill="1" applyBorder="1" applyAlignment="1">
      <alignment horizontal="center" vertical="center" wrapText="1"/>
    </xf>
    <xf numFmtId="171" fontId="55" fillId="47" borderId="49" xfId="72" applyNumberFormat="1" applyFont="1" applyFill="1" applyBorder="1" applyAlignment="1">
      <alignment horizontal="center" vertical="center" wrapText="1"/>
    </xf>
    <xf numFmtId="171" fontId="29" fillId="47" borderId="13" xfId="72" applyNumberFormat="1" applyFont="1" applyFill="1" applyBorder="1" applyAlignment="1">
      <alignment horizontal="center" vertical="center" wrapText="1"/>
    </xf>
    <xf numFmtId="165" fontId="56" fillId="0" borderId="0" xfId="71" quotePrefix="1" applyFont="1" applyFill="1" applyBorder="1" applyAlignment="1">
      <alignment horizontal="left" vertical="center" wrapText="1"/>
    </xf>
    <xf numFmtId="165" fontId="54" fillId="48" borderId="16" xfId="72" applyFont="1" applyFill="1" applyBorder="1" applyAlignment="1">
      <alignment horizontal="center" vertical="center" wrapText="1"/>
    </xf>
    <xf numFmtId="171" fontId="55" fillId="48" borderId="49" xfId="72" applyNumberFormat="1" applyFont="1" applyFill="1" applyBorder="1" applyAlignment="1">
      <alignment horizontal="center" vertical="center" wrapText="1"/>
    </xf>
    <xf numFmtId="171" fontId="29" fillId="48" borderId="13" xfId="72" applyNumberFormat="1" applyFont="1" applyFill="1" applyBorder="1" applyAlignment="1">
      <alignment horizontal="center" vertical="center" wrapText="1"/>
    </xf>
    <xf numFmtId="171" fontId="29" fillId="48" borderId="15" xfId="72" applyNumberFormat="1" applyFont="1" applyFill="1" applyBorder="1" applyAlignment="1">
      <alignment horizontal="center" vertical="center" wrapText="1"/>
    </xf>
    <xf numFmtId="171" fontId="29" fillId="48" borderId="14" xfId="72" applyNumberFormat="1" applyFont="1" applyFill="1" applyBorder="1" applyAlignment="1">
      <alignment horizontal="center" vertical="center" wrapText="1"/>
    </xf>
    <xf numFmtId="171" fontId="29" fillId="48" borderId="16" xfId="72" applyNumberFormat="1" applyFont="1" applyFill="1" applyBorder="1" applyAlignment="1">
      <alignment horizontal="center" vertical="center" wrapText="1"/>
    </xf>
    <xf numFmtId="171" fontId="29" fillId="48" borderId="19" xfId="72" applyNumberFormat="1" applyFont="1" applyFill="1" applyBorder="1" applyAlignment="1">
      <alignment horizontal="center" vertical="center" wrapText="1"/>
    </xf>
    <xf numFmtId="171" fontId="29" fillId="48" borderId="12" xfId="72" applyNumberFormat="1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8" borderId="16" xfId="72" applyFont="1" applyFill="1" applyBorder="1" applyAlignment="1">
      <alignment horizontal="center" vertical="center" wrapText="1"/>
    </xf>
    <xf numFmtId="165" fontId="54" fillId="47" borderId="16" xfId="72" applyFont="1" applyFill="1" applyBorder="1" applyAlignment="1">
      <alignment horizontal="center" vertical="center" wrapText="1"/>
    </xf>
    <xf numFmtId="165" fontId="54" fillId="43" borderId="16" xfId="72" applyFont="1" applyFill="1" applyBorder="1" applyAlignment="1">
      <alignment horizontal="center" vertical="center" wrapText="1"/>
    </xf>
    <xf numFmtId="165" fontId="26" fillId="44" borderId="0" xfId="71" applyFont="1" applyFill="1" applyBorder="1" applyAlignment="1">
      <alignment horizontal="center" vertical="center" wrapText="1"/>
    </xf>
    <xf numFmtId="165" fontId="26" fillId="0" borderId="0" xfId="71" applyFont="1" applyFill="1" applyBorder="1" applyAlignment="1">
      <alignment horizontal="left" vertical="center" wrapText="1"/>
    </xf>
    <xf numFmtId="165" fontId="29" fillId="0" borderId="0" xfId="71" applyFont="1" applyFill="1" applyBorder="1" applyAlignment="1">
      <alignment horizontal="left" vertical="center" wrapText="1"/>
    </xf>
    <xf numFmtId="165" fontId="54" fillId="47" borderId="16" xfId="72" applyFont="1" applyFill="1" applyBorder="1" applyAlignment="1">
      <alignment horizontal="center" vertical="center" wrapText="1"/>
    </xf>
    <xf numFmtId="165" fontId="54" fillId="48" borderId="16" xfId="72" applyFont="1" applyFill="1" applyBorder="1" applyAlignment="1">
      <alignment horizontal="center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3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71" fontId="29" fillId="47" borderId="16" xfId="72" applyNumberFormat="1" applyFont="1" applyFill="1" applyBorder="1" applyAlignment="1">
      <alignment horizontal="center" vertical="center" wrapText="1"/>
    </xf>
    <xf numFmtId="171" fontId="29" fillId="47" borderId="14" xfId="72" applyNumberFormat="1" applyFont="1" applyFill="1" applyBorder="1" applyAlignment="1">
      <alignment horizontal="center" vertical="center" wrapText="1"/>
    </xf>
    <xf numFmtId="171" fontId="29" fillId="47" borderId="19" xfId="72" applyNumberFormat="1" applyFont="1" applyFill="1" applyBorder="1" applyAlignment="1">
      <alignment horizontal="center" vertical="center" wrapText="1"/>
    </xf>
    <xf numFmtId="171" fontId="55" fillId="48" borderId="22" xfId="72" applyNumberFormat="1" applyFont="1" applyFill="1" applyBorder="1" applyAlignment="1">
      <alignment horizontal="center" vertical="center" wrapText="1"/>
    </xf>
    <xf numFmtId="165" fontId="28" fillId="0" borderId="0" xfId="72" applyFont="1" applyAlignment="1">
      <alignment horizontal="left"/>
    </xf>
    <xf numFmtId="165" fontId="56" fillId="0" borderId="0" xfId="71" quotePrefix="1" applyFont="1" applyFill="1" applyBorder="1" applyAlignment="1">
      <alignment horizontal="left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7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44" fillId="42" borderId="0" xfId="72" applyFont="1" applyFill="1" applyAlignment="1">
      <alignment horizontal="left" vertical="center"/>
    </xf>
    <xf numFmtId="165" fontId="56" fillId="0" borderId="0" xfId="71" quotePrefix="1" applyFont="1" applyFill="1" applyBorder="1" applyAlignment="1">
      <alignment horizontal="left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29" fillId="0" borderId="13" xfId="71" applyFont="1" applyFill="1" applyBorder="1" applyAlignment="1">
      <alignment horizontal="left" vertical="center" wrapText="1"/>
    </xf>
    <xf numFmtId="171" fontId="55" fillId="46" borderId="10" xfId="72" applyNumberFormat="1" applyFont="1" applyFill="1" applyBorder="1" applyAlignment="1">
      <alignment horizontal="center" vertical="center" wrapText="1"/>
    </xf>
    <xf numFmtId="165" fontId="54" fillId="47" borderId="16" xfId="72" applyFont="1" applyFill="1" applyBorder="1" applyAlignment="1">
      <alignment horizontal="center" vertical="center" wrapText="1"/>
    </xf>
    <xf numFmtId="171" fontId="29" fillId="47" borderId="15" xfId="72" applyNumberFormat="1" applyFont="1" applyFill="1" applyBorder="1" applyAlignment="1">
      <alignment horizontal="center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8" borderId="16" xfId="72" applyFont="1" applyFill="1" applyBorder="1" applyAlignment="1">
      <alignment horizontal="center" vertical="center" wrapText="1"/>
    </xf>
    <xf numFmtId="165" fontId="55" fillId="0" borderId="20" xfId="72" applyFont="1" applyBorder="1" applyAlignment="1">
      <alignment horizontal="center" vertical="center"/>
    </xf>
    <xf numFmtId="171" fontId="55" fillId="48" borderId="61" xfId="72" applyNumberFormat="1" applyFont="1" applyFill="1" applyBorder="1" applyAlignment="1">
      <alignment horizontal="center" vertical="center" wrapText="1"/>
    </xf>
    <xf numFmtId="171" fontId="29" fillId="34" borderId="13" xfId="72" applyNumberFormat="1" applyFont="1" applyFill="1" applyBorder="1" applyAlignment="1">
      <alignment horizontal="center" vertical="center" wrapText="1"/>
    </xf>
    <xf numFmtId="171" fontId="29" fillId="44" borderId="13" xfId="72" applyNumberFormat="1" applyFont="1" applyFill="1" applyBorder="1" applyAlignment="1">
      <alignment horizontal="center" vertical="center" wrapText="1"/>
    </xf>
    <xf numFmtId="171" fontId="29" fillId="49" borderId="13" xfId="72" applyNumberFormat="1" applyFont="1" applyFill="1" applyBorder="1" applyAlignment="1">
      <alignment horizontal="center" vertical="center" wrapText="1"/>
    </xf>
    <xf numFmtId="171" fontId="29" fillId="34" borderId="15" xfId="72" applyNumberFormat="1" applyFont="1" applyFill="1" applyBorder="1" applyAlignment="1">
      <alignment horizontal="center" vertical="center" wrapText="1"/>
    </xf>
    <xf numFmtId="165" fontId="30" fillId="0" borderId="0" xfId="71" applyFont="1" applyFill="1" applyBorder="1" applyAlignment="1">
      <alignment horizontal="center"/>
    </xf>
    <xf numFmtId="165" fontId="3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9" fillId="36" borderId="38" xfId="71" applyFont="1" applyFill="1" applyBorder="1" applyAlignment="1">
      <alignment horizontal="center"/>
    </xf>
    <xf numFmtId="165" fontId="39" fillId="36" borderId="21" xfId="71" applyFont="1" applyFill="1" applyBorder="1" applyAlignment="1">
      <alignment horizontal="center"/>
    </xf>
    <xf numFmtId="165" fontId="39" fillId="36" borderId="23" xfId="71" applyFont="1" applyFill="1" applyBorder="1" applyAlignment="1">
      <alignment horizontal="center"/>
    </xf>
    <xf numFmtId="165" fontId="25" fillId="36" borderId="40" xfId="71" applyFont="1" applyFill="1" applyBorder="1" applyAlignment="1">
      <alignment horizontal="center" vertical="top"/>
    </xf>
    <xf numFmtId="165" fontId="25" fillId="36" borderId="51" xfId="71" applyFont="1" applyFill="1" applyBorder="1" applyAlignment="1">
      <alignment horizontal="center" vertical="top"/>
    </xf>
    <xf numFmtId="165" fontId="25" fillId="36" borderId="25" xfId="71" applyFont="1" applyFill="1" applyBorder="1" applyAlignment="1">
      <alignment horizontal="center" vertical="top"/>
    </xf>
    <xf numFmtId="165" fontId="39" fillId="36" borderId="16" xfId="71" applyFont="1" applyFill="1" applyBorder="1" applyAlignment="1">
      <alignment horizontal="center" vertical="center" wrapText="1" shrinkToFit="1"/>
    </xf>
    <xf numFmtId="49" fontId="25" fillId="36" borderId="20" xfId="71" applyNumberFormat="1" applyFont="1" applyFill="1" applyBorder="1" applyAlignment="1">
      <alignment horizontal="center" vertical="center" wrapText="1"/>
    </xf>
    <xf numFmtId="49" fontId="25" fillId="36" borderId="10" xfId="71" applyNumberFormat="1" applyFont="1" applyFill="1" applyBorder="1" applyAlignment="1">
      <alignment horizontal="center" vertical="center" wrapText="1"/>
    </xf>
    <xf numFmtId="49" fontId="25" fillId="36" borderId="22" xfId="71" applyNumberFormat="1" applyFont="1" applyFill="1" applyBorder="1" applyAlignment="1">
      <alignment horizontal="center" vertical="center" wrapText="1"/>
    </xf>
    <xf numFmtId="165" fontId="30" fillId="36" borderId="17" xfId="71" applyFont="1" applyFill="1" applyBorder="1" applyAlignment="1">
      <alignment horizontal="center" vertical="center" wrapText="1"/>
    </xf>
    <xf numFmtId="165" fontId="30" fillId="36" borderId="18" xfId="71" applyFont="1" applyFill="1" applyBorder="1" applyAlignment="1">
      <alignment horizontal="center" vertical="center" wrapText="1"/>
    </xf>
    <xf numFmtId="49" fontId="30" fillId="36" borderId="10" xfId="71" applyNumberFormat="1" applyFont="1" applyFill="1" applyBorder="1" applyAlignment="1">
      <alignment horizontal="center" vertical="center" wrapText="1"/>
    </xf>
    <xf numFmtId="49" fontId="30" fillId="36" borderId="22" xfId="71" applyNumberFormat="1" applyFont="1" applyFill="1" applyBorder="1" applyAlignment="1">
      <alignment horizontal="center" vertical="center" wrapText="1"/>
    </xf>
    <xf numFmtId="49" fontId="30" fillId="36" borderId="16" xfId="71" applyNumberFormat="1" applyFont="1" applyFill="1" applyBorder="1" applyAlignment="1">
      <alignment horizontal="center" vertical="center" wrapText="1"/>
    </xf>
    <xf numFmtId="165" fontId="30" fillId="0" borderId="0" xfId="19" applyFont="1" applyBorder="1" applyAlignment="1">
      <alignment horizontal="left" wrapText="1"/>
    </xf>
    <xf numFmtId="165" fontId="30" fillId="36" borderId="17" xfId="0" applyFont="1" applyFill="1" applyBorder="1" applyAlignment="1">
      <alignment horizontal="center" vertical="center" wrapText="1"/>
    </xf>
    <xf numFmtId="165" fontId="30" fillId="36" borderId="11" xfId="0" applyFont="1" applyFill="1" applyBorder="1" applyAlignment="1">
      <alignment horizontal="center" vertical="center" wrapText="1"/>
    </xf>
    <xf numFmtId="165" fontId="30" fillId="36" borderId="18" xfId="0" applyFont="1" applyFill="1" applyBorder="1" applyAlignment="1">
      <alignment horizontal="center" vertical="center" wrapText="1"/>
    </xf>
    <xf numFmtId="165" fontId="25" fillId="36" borderId="38" xfId="0" applyFont="1" applyFill="1" applyBorder="1" applyAlignment="1">
      <alignment horizontal="center" wrapText="1"/>
    </xf>
    <xf numFmtId="165" fontId="25" fillId="36" borderId="21" xfId="0" applyFont="1" applyFill="1" applyBorder="1" applyAlignment="1">
      <alignment horizontal="center" wrapText="1"/>
    </xf>
    <xf numFmtId="165" fontId="25" fillId="36" borderId="23" xfId="0" applyFont="1" applyFill="1" applyBorder="1" applyAlignment="1">
      <alignment horizontal="center" wrapText="1"/>
    </xf>
    <xf numFmtId="165" fontId="30" fillId="36" borderId="16" xfId="0" applyFont="1" applyFill="1" applyBorder="1" applyAlignment="1">
      <alignment horizontal="center" vertical="center" wrapText="1"/>
    </xf>
    <xf numFmtId="49" fontId="30" fillId="36" borderId="16" xfId="0" applyNumberFormat="1" applyFont="1" applyFill="1" applyBorder="1" applyAlignment="1">
      <alignment horizontal="center" vertical="center" wrapText="1"/>
    </xf>
    <xf numFmtId="165" fontId="30" fillId="36" borderId="40" xfId="0" applyFont="1" applyFill="1" applyBorder="1" applyAlignment="1">
      <alignment horizontal="center" vertical="top" wrapText="1"/>
    </xf>
    <xf numFmtId="165" fontId="30" fillId="36" borderId="51" xfId="0" applyFont="1" applyFill="1" applyBorder="1" applyAlignment="1">
      <alignment horizontal="center" vertical="top" wrapText="1"/>
    </xf>
    <xf numFmtId="165" fontId="30" fillId="36" borderId="25" xfId="0" applyFont="1" applyFill="1" applyBorder="1" applyAlignment="1">
      <alignment horizontal="center" vertical="top" wrapText="1"/>
    </xf>
    <xf numFmtId="165" fontId="30" fillId="36" borderId="20" xfId="0" applyFont="1" applyFill="1" applyBorder="1" applyAlignment="1">
      <alignment horizontal="center" vertical="center" wrapText="1"/>
    </xf>
    <xf numFmtId="165" fontId="30" fillId="36" borderId="10" xfId="0" applyFont="1" applyFill="1" applyBorder="1" applyAlignment="1">
      <alignment horizontal="center" vertical="center" wrapText="1"/>
    </xf>
    <xf numFmtId="165" fontId="30" fillId="36" borderId="22" xfId="0" applyFont="1" applyFill="1" applyBorder="1" applyAlignment="1">
      <alignment horizontal="center" vertical="center" wrapText="1"/>
    </xf>
    <xf numFmtId="165" fontId="29" fillId="0" borderId="0" xfId="71" applyFont="1" applyFill="1" applyBorder="1" applyAlignment="1">
      <alignment horizontal="left" wrapText="1"/>
    </xf>
    <xf numFmtId="165" fontId="27" fillId="36" borderId="38" xfId="72" applyFont="1" applyFill="1" applyBorder="1" applyAlignment="1">
      <alignment horizontal="center"/>
    </xf>
    <xf numFmtId="165" fontId="27" fillId="36" borderId="21" xfId="72" applyFont="1" applyFill="1" applyBorder="1" applyAlignment="1">
      <alignment horizontal="center"/>
    </xf>
    <xf numFmtId="165" fontId="27" fillId="36" borderId="23" xfId="72" applyFont="1" applyFill="1" applyBorder="1" applyAlignment="1">
      <alignment horizontal="center"/>
    </xf>
    <xf numFmtId="165" fontId="35" fillId="36" borderId="40" xfId="72" applyFont="1" applyFill="1" applyBorder="1" applyAlignment="1">
      <alignment horizontal="center" vertical="center" wrapText="1"/>
    </xf>
    <xf numFmtId="165" fontId="35" fillId="36" borderId="51" xfId="72" applyFont="1" applyFill="1" applyBorder="1" applyAlignment="1">
      <alignment horizontal="center" vertical="center" wrapText="1"/>
    </xf>
    <xf numFmtId="165" fontId="35" fillId="36" borderId="25" xfId="72" applyFont="1" applyFill="1" applyBorder="1" applyAlignment="1">
      <alignment horizontal="center" vertical="center" wrapText="1"/>
    </xf>
    <xf numFmtId="165" fontId="33" fillId="36" borderId="17" xfId="72" applyFont="1" applyFill="1" applyBorder="1" applyAlignment="1">
      <alignment horizontal="center" vertical="center" wrapText="1"/>
    </xf>
    <xf numFmtId="165" fontId="33" fillId="36" borderId="18" xfId="72" applyFont="1" applyFill="1" applyBorder="1" applyAlignment="1">
      <alignment horizontal="center" vertical="center" wrapText="1"/>
    </xf>
    <xf numFmtId="165" fontId="54" fillId="47" borderId="16" xfId="72" applyFont="1" applyFill="1" applyBorder="1" applyAlignment="1">
      <alignment horizontal="center" vertical="center" wrapText="1"/>
    </xf>
    <xf numFmtId="165" fontId="54" fillId="43" borderId="16" xfId="72" applyFont="1" applyFill="1" applyBorder="1" applyAlignment="1">
      <alignment horizontal="center" vertical="center" wrapText="1"/>
    </xf>
    <xf numFmtId="165" fontId="52" fillId="38" borderId="20" xfId="72" applyFont="1" applyFill="1" applyBorder="1" applyAlignment="1">
      <alignment horizontal="center" vertical="center" wrapText="1"/>
    </xf>
    <xf numFmtId="165" fontId="52" fillId="38" borderId="10" xfId="72" applyFont="1" applyFill="1" applyBorder="1" applyAlignment="1">
      <alignment horizontal="center" vertical="center" wrapText="1"/>
    </xf>
    <xf numFmtId="165" fontId="52" fillId="38" borderId="22" xfId="72" applyFont="1" applyFill="1" applyBorder="1" applyAlignment="1">
      <alignment horizontal="center" vertical="center" wrapText="1"/>
    </xf>
    <xf numFmtId="165" fontId="54" fillId="39" borderId="16" xfId="72" applyFont="1" applyFill="1" applyBorder="1" applyAlignment="1">
      <alignment horizontal="center" vertical="center" wrapText="1"/>
    </xf>
    <xf numFmtId="165" fontId="54" fillId="40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6" fillId="0" borderId="0" xfId="71" quotePrefix="1" applyFont="1" applyFill="1" applyBorder="1" applyAlignment="1">
      <alignment horizontal="left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5" borderId="17" xfId="72" applyFont="1" applyFill="1" applyBorder="1" applyAlignment="1">
      <alignment horizontal="center" vertical="center" wrapText="1"/>
    </xf>
    <xf numFmtId="165" fontId="54" fillId="45" borderId="18" xfId="72" applyFont="1" applyFill="1" applyBorder="1" applyAlignment="1">
      <alignment horizontal="center" vertical="center" wrapText="1"/>
    </xf>
    <xf numFmtId="165" fontId="54" fillId="43" borderId="17" xfId="72" applyFont="1" applyFill="1" applyBorder="1" applyAlignment="1">
      <alignment horizontal="center" vertical="center" wrapText="1"/>
    </xf>
    <xf numFmtId="165" fontId="54" fillId="43" borderId="18" xfId="72" applyFont="1" applyFill="1" applyBorder="1" applyAlignment="1">
      <alignment horizontal="center" vertical="center" wrapText="1"/>
    </xf>
    <xf numFmtId="165" fontId="53" fillId="38" borderId="20" xfId="72" applyFont="1" applyFill="1" applyBorder="1" applyAlignment="1">
      <alignment horizontal="center" vertical="center" wrapText="1"/>
    </xf>
    <xf numFmtId="165" fontId="53" fillId="38" borderId="10" xfId="72" applyFont="1" applyFill="1" applyBorder="1" applyAlignment="1">
      <alignment horizontal="center" vertical="center" wrapText="1"/>
    </xf>
    <xf numFmtId="165" fontId="53" fillId="38" borderId="22" xfId="72" applyFont="1" applyFill="1" applyBorder="1" applyAlignment="1">
      <alignment horizontal="center" vertical="center" wrapText="1"/>
    </xf>
    <xf numFmtId="165" fontId="54" fillId="48" borderId="16" xfId="72" applyFont="1" applyFill="1" applyBorder="1" applyAlignment="1">
      <alignment horizontal="center" vertical="center" wrapText="1"/>
    </xf>
    <xf numFmtId="165" fontId="52" fillId="38" borderId="40" xfId="72" applyFont="1" applyFill="1" applyBorder="1" applyAlignment="1">
      <alignment horizontal="center" vertical="center" wrapText="1"/>
    </xf>
    <xf numFmtId="165" fontId="52" fillId="38" borderId="51" xfId="72" applyFont="1" applyFill="1" applyBorder="1" applyAlignment="1">
      <alignment horizontal="center" vertical="center" wrapText="1"/>
    </xf>
    <xf numFmtId="165" fontId="52" fillId="38" borderId="25" xfId="72" applyFont="1" applyFill="1" applyBorder="1" applyAlignment="1">
      <alignment horizontal="center" vertical="center" wrapText="1"/>
    </xf>
    <xf numFmtId="165" fontId="51" fillId="0" borderId="21" xfId="71" quotePrefix="1" applyFont="1" applyFill="1" applyBorder="1" applyAlignment="1">
      <alignment horizontal="left" vertical="center" wrapText="1"/>
    </xf>
    <xf numFmtId="165" fontId="29" fillId="0" borderId="0" xfId="71" applyFont="1" applyFill="1" applyBorder="1" applyAlignment="1">
      <alignment horizontal="left" vertical="center" wrapText="1"/>
    </xf>
    <xf numFmtId="165" fontId="57" fillId="38" borderId="38" xfId="72" applyFont="1" applyFill="1" applyBorder="1" applyAlignment="1">
      <alignment horizontal="center" vertical="center"/>
    </xf>
    <xf numFmtId="165" fontId="57" fillId="38" borderId="21" xfId="72" applyFont="1" applyFill="1" applyBorder="1" applyAlignment="1">
      <alignment horizontal="center" vertical="center"/>
    </xf>
    <xf numFmtId="165" fontId="57" fillId="38" borderId="23" xfId="72" applyFont="1" applyFill="1" applyBorder="1" applyAlignment="1">
      <alignment horizontal="center" vertical="center"/>
    </xf>
    <xf numFmtId="2" fontId="45" fillId="41" borderId="0" xfId="72" quotePrefix="1" applyNumberFormat="1" applyFont="1" applyFill="1" applyAlignment="1">
      <alignment horizontal="center" vertical="center"/>
    </xf>
    <xf numFmtId="165" fontId="44" fillId="42" borderId="0" xfId="72" applyFont="1" applyFill="1" applyAlignment="1">
      <alignment horizontal="left" vertical="center"/>
    </xf>
    <xf numFmtId="165" fontId="47" fillId="0" borderId="0" xfId="72" applyFont="1" applyAlignment="1">
      <alignment horizontal="center" vertical="center"/>
    </xf>
    <xf numFmtId="165" fontId="48" fillId="0" borderId="0" xfId="72" applyFont="1" applyAlignment="1">
      <alignment horizontal="center" vertical="center"/>
    </xf>
    <xf numFmtId="165" fontId="24" fillId="0" borderId="0" xfId="72" applyFont="1" applyAlignment="1">
      <alignment horizontal="center"/>
    </xf>
    <xf numFmtId="165" fontId="46" fillId="0" borderId="0" xfId="72" applyFont="1" applyAlignment="1">
      <alignment horizontal="center" vertical="center"/>
    </xf>
    <xf numFmtId="165" fontId="28" fillId="0" borderId="0" xfId="72" applyFont="1" applyAlignment="1">
      <alignment horizontal="left"/>
    </xf>
    <xf numFmtId="165" fontId="26" fillId="44" borderId="0" xfId="71" applyFont="1" applyFill="1" applyBorder="1" applyAlignment="1">
      <alignment horizontal="left" vertical="center" wrapText="1"/>
    </xf>
    <xf numFmtId="165" fontId="26" fillId="0" borderId="0" xfId="71" applyFont="1" applyFill="1" applyBorder="1" applyAlignment="1">
      <alignment horizontal="left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26" fillId="44" borderId="0" xfId="71" applyFont="1" applyFill="1" applyBorder="1" applyAlignment="1">
      <alignment horizontal="center" vertical="center" wrapText="1"/>
    </xf>
  </cellXfs>
  <cellStyles count="8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71"/>
    <cellStyle name="Buena" xfId="21" builtinId="26" customBuiltin="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Neutral" xfId="58" builtinId="28" customBuiltin="1"/>
    <cellStyle name="Normal" xfId="0" builtinId="0"/>
    <cellStyle name="Normal 14" xfId="75"/>
    <cellStyle name="Normal 2" xfId="59"/>
    <cellStyle name="Normal 2 2" xfId="72"/>
    <cellStyle name="Normal 2 3" xfId="77"/>
    <cellStyle name="Normal_03 MARZO" xfId="60"/>
    <cellStyle name="Normal_03 MARZO 2" xfId="76"/>
    <cellStyle name="Normal_20. Carga y Producción Judicial" xfId="78"/>
    <cellStyle name="Normal_20. Carga y Producción Judicial_1" xfId="79"/>
    <cellStyle name="Normal_20. Carga y Producción Judicial_2" xfId="80"/>
    <cellStyle name="Normal_20. Carga y Producción Judicial_3" xfId="81"/>
    <cellStyle name="Notas" xfId="61" builtinId="10" customBuiltin="1"/>
    <cellStyle name="Porcentaje 2" xfId="73"/>
    <cellStyle name="Porcentual 2" xfId="74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1" xfId="66" builtinId="16" customBuiltin="1"/>
    <cellStyle name="Título 2" xfId="67" builtinId="17" customBuiltin="1"/>
    <cellStyle name="Título 3" xfId="68" builtinId="18" customBuiltin="1"/>
    <cellStyle name="Título de hoja" xfId="69"/>
    <cellStyle name="Total" xfId="70" builtinId="25" customBuiltin="1"/>
  </cellStyles>
  <dxfs count="0"/>
  <tableStyles count="0" defaultTableStyle="TableStyleMedium9" defaultPivotStyle="PivotStyleLight16"/>
  <colors>
    <mruColors>
      <color rgb="FFFF9900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400"/>
              <a:t>TOTAL EJECUCIÓN PRESUPUESTAL</a:t>
            </a:r>
          </a:p>
          <a:p>
            <a:pPr>
              <a:defRPr lang="es-ES"/>
            </a:pPr>
            <a:r>
              <a:rPr lang="es-PE" sz="1400"/>
              <a:t>2010-11</a:t>
            </a:r>
          </a:p>
          <a:p>
            <a:pPr>
              <a:defRPr lang="es-ES"/>
            </a:pPr>
            <a:r>
              <a:rPr lang="es-PE" sz="1000"/>
              <a:t>(Millones de Nuevos</a:t>
            </a:r>
            <a:r>
              <a:rPr lang="es-PE" sz="1000" baseline="0"/>
              <a:t> Soles)</a:t>
            </a:r>
            <a:endParaRPr lang="es-PE" sz="1000"/>
          </a:p>
        </c:rich>
      </c:tx>
    </c:title>
    <c:plotArea>
      <c:layout>
        <c:manualLayout>
          <c:layoutTarget val="inner"/>
          <c:xMode val="edge"/>
          <c:yMode val="edge"/>
          <c:x val="0.12273477042337275"/>
          <c:y val="0.21898860363603859"/>
          <c:w val="0.82378160611286033"/>
          <c:h val="0.5680190292627505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F21-47B0-A0E4-C2A023F8BC19}"/>
              </c:ext>
            </c:extLst>
          </c:dPt>
          <c:dPt>
            <c:idx val="1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21-47B0-A0E4-C2A023F8BC19}"/>
              </c:ext>
            </c:extLst>
          </c:dPt>
          <c:dPt>
            <c:idx val="2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F21-47B0-A0E4-C2A023F8BC19}"/>
              </c:ext>
            </c:extLst>
          </c:dPt>
          <c:dPt>
            <c:idx val="3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21-47B0-A0E4-C2A023F8BC19}"/>
              </c:ext>
            </c:extLst>
          </c:dPt>
          <c:dPt>
            <c:idx val="4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F21-47B0-A0E4-C2A023F8BC19}"/>
              </c:ext>
            </c:extLst>
          </c:dPt>
          <c:dPt>
            <c:idx val="5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F21-47B0-A0E4-C2A023F8BC19}"/>
              </c:ext>
            </c:extLst>
          </c:dPt>
          <c:dPt>
            <c:idx val="6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F21-47B0-A0E4-C2A023F8BC19}"/>
              </c:ext>
            </c:extLst>
          </c:dPt>
          <c:dPt>
            <c:idx val="7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F21-47B0-A0E4-C2A023F8BC19}"/>
              </c:ext>
            </c:extLst>
          </c:dPt>
          <c:dPt>
            <c:idx val="8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F21-47B0-A0E4-C2A023F8BC19}"/>
              </c:ext>
            </c:extLst>
          </c:dPt>
          <c:dPt>
            <c:idx val="9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F21-47B0-A0E4-C2A023F8BC19}"/>
              </c:ext>
            </c:extLst>
          </c:dPt>
          <c:dPt>
            <c:idx val="1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2F21-47B0-A0E4-C2A023F8BC19}"/>
              </c:ext>
            </c:extLst>
          </c:dPt>
          <c:dPt>
            <c:idx val="11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F21-47B0-A0E4-C2A023F8BC19}"/>
              </c:ext>
            </c:extLst>
          </c:dPt>
          <c:dPt>
            <c:idx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2F21-47B0-A0E4-C2A023F8BC19}"/>
              </c:ext>
            </c:extLst>
          </c:dPt>
          <c:dPt>
            <c:idx val="13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F21-47B0-A0E4-C2A023F8BC19}"/>
              </c:ext>
            </c:extLst>
          </c:dPt>
          <c:dPt>
            <c:idx val="14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F21-47B0-A0E4-C2A023F8BC19}"/>
              </c:ext>
            </c:extLst>
          </c:dPt>
          <c:dPt>
            <c:idx val="1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F21-47B0-A0E4-C2A023F8BC19}"/>
              </c:ext>
            </c:extLst>
          </c:dPt>
          <c:dPt>
            <c:idx val="1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2F21-47B0-A0E4-C2A023F8BC19}"/>
              </c:ext>
            </c:extLst>
          </c:dPt>
          <c:dPt>
            <c:idx val="1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F21-47B0-A0E4-C2A023F8BC19}"/>
              </c:ext>
            </c:extLst>
          </c:dPt>
          <c:dPt>
            <c:idx val="18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2F21-47B0-A0E4-C2A023F8BC19}"/>
              </c:ext>
            </c:extLst>
          </c:dPt>
          <c:dPt>
            <c:idx val="19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F21-47B0-A0E4-C2A023F8BC19}"/>
              </c:ext>
            </c:extLst>
          </c:dPt>
          <c:dLbls>
            <c:dLbl>
              <c:idx val="2"/>
              <c:layout>
                <c:manualLayout>
                  <c:x val="1.6487757191162398E-3"/>
                  <c:y val="-1.11425182924845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1-47B0-A0E4-C2A023F8BC19}"/>
                </c:ext>
              </c:extLst>
            </c:dLbl>
            <c:dLbl>
              <c:idx val="11"/>
              <c:layout>
                <c:manualLayout>
                  <c:x val="-1.6487757191161966E-3"/>
                  <c:y val="-1.39281478656045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21-47B0-A0E4-C2A023F8BC19}"/>
                </c:ext>
              </c:extLst>
            </c:dLbl>
            <c:dLbl>
              <c:idx val="14"/>
              <c:layout>
                <c:manualLayout>
                  <c:x val="0"/>
                  <c:y val="-1.11425182924845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21-47B0-A0E4-C2A023F8BC19}"/>
                </c:ext>
              </c:extLst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21-47B0-A0E4-C2A023F8B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F21-47B0-A0E4-C2A023F8BC19}"/>
            </c:ext>
          </c:extLst>
        </c:ser>
        <c:dLbls>
          <c:showVal val="1"/>
        </c:dLbls>
        <c:gapWidth val="30"/>
        <c:overlap val="-38"/>
        <c:axId val="196872832"/>
        <c:axId val="196874624"/>
      </c:barChart>
      <c:catAx>
        <c:axId val="1968728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196874624"/>
        <c:crosses val="autoZero"/>
        <c:auto val="1"/>
        <c:lblAlgn val="ctr"/>
        <c:lblOffset val="100"/>
      </c:catAx>
      <c:valAx>
        <c:axId val="19687462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196872832"/>
        <c:crosses val="autoZero"/>
        <c:crossBetween val="between"/>
        <c:majorUnit val="20"/>
      </c:valAx>
    </c:plotArea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SALAS SUPERIORES MIXTAS</a:t>
            </a:r>
          </a:p>
          <a:p>
            <a:pPr>
              <a:defRPr lang="es-ES" sz="1200"/>
            </a:pPr>
            <a:r>
              <a:rPr lang="es-PE" sz="1200"/>
              <a:t>CARGA  PROCESAL - EXPEDIENTES RESUELTOS (EN TRÁMITE)  </a:t>
            </a:r>
          </a:p>
          <a:p>
            <a:pPr>
              <a:defRPr lang="es-ES" sz="1200"/>
            </a:pPr>
            <a:r>
              <a:rPr lang="es-PE" sz="1200"/>
              <a:t>Periodo : ENERO 2017</a:t>
            </a:r>
          </a:p>
        </c:rich>
      </c:tx>
      <c:layout>
        <c:manualLayout>
          <c:xMode val="edge"/>
          <c:yMode val="edge"/>
          <c:x val="0.11924014886437249"/>
          <c:y val="5.331658992806297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1">
                <a:lumMod val="75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Boletín!$B$168:$B$170</c:f>
              <c:strCache>
                <c:ptCount val="3"/>
                <c:pt idx="0">
                  <c:v>SALA MIXTA - Tarma</c:v>
                </c:pt>
                <c:pt idx="1">
                  <c:v>1° SALA MIXTA - La Merced</c:v>
                </c:pt>
                <c:pt idx="2">
                  <c:v>2° SALA MIXTA - La Merced</c:v>
                </c:pt>
              </c:strCache>
            </c:strRef>
          </c:cat>
          <c:val>
            <c:numRef>
              <c:f>Boletín!$J$168:$J$170</c:f>
              <c:numCache>
                <c:formatCode>#\ ###\ ##0</c:formatCode>
                <c:ptCount val="3"/>
                <c:pt idx="0">
                  <c:v>117</c:v>
                </c:pt>
                <c:pt idx="1">
                  <c:v>51</c:v>
                </c:pt>
                <c:pt idx="2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44-45A7-A1E1-E4BED44DA4F8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Boletín!$B$168:$B$170</c:f>
              <c:strCache>
                <c:ptCount val="3"/>
                <c:pt idx="0">
                  <c:v>SALA MIXTA - Tarma</c:v>
                </c:pt>
                <c:pt idx="1">
                  <c:v>1° SALA MIXTA - La Merced</c:v>
                </c:pt>
                <c:pt idx="2">
                  <c:v>2° SALA MIXTA - La Merced</c:v>
                </c:pt>
              </c:strCache>
            </c:strRef>
          </c:cat>
          <c:val>
            <c:numRef>
              <c:f>Boletín!$M$168:$M$170</c:f>
              <c:numCache>
                <c:formatCode>#\ ###\ ##0</c:formatCode>
                <c:ptCount val="3"/>
                <c:pt idx="0">
                  <c:v>73</c:v>
                </c:pt>
                <c:pt idx="1">
                  <c:v>25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44-45A7-A1E1-E4BED44DA4F8}"/>
            </c:ext>
          </c:extLst>
        </c:ser>
        <c:dLbls>
          <c:showVal val="1"/>
        </c:dLbls>
        <c:overlap val="-25"/>
        <c:axId val="47141632"/>
        <c:axId val="47143168"/>
      </c:barChart>
      <c:catAx>
        <c:axId val="471416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47143168"/>
        <c:crosses val="autoZero"/>
        <c:auto val="1"/>
        <c:lblAlgn val="ctr"/>
        <c:lblOffset val="100"/>
      </c:catAx>
      <c:valAx>
        <c:axId val="47143168"/>
        <c:scaling>
          <c:orientation val="minMax"/>
        </c:scaling>
        <c:delete val="1"/>
        <c:axPos val="l"/>
        <c:numFmt formatCode="#\ ###\ ##0" sourceLinked="1"/>
        <c:tickLblPos val="none"/>
        <c:crossAx val="47141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717013394282425"/>
          <c:y val="0.28834497245133772"/>
          <c:w val="0.50395474356025416"/>
          <c:h val="7.431182560374201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1" l="0.70000000000000062" r="0.70000000000000062" t="0.7500000000000121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400" b="1" i="0" baseline="0"/>
              <a:t>JUZGADOS  DE PAZ LETRADO DE TARMA</a:t>
            </a:r>
            <a:endParaRPr lang="es-PE" sz="1400"/>
          </a:p>
          <a:p>
            <a:pPr>
              <a:defRPr lang="es-ES" sz="1100"/>
            </a:pPr>
            <a:r>
              <a:rPr lang="es-PE" sz="1400" b="1" i="0" baseline="0"/>
              <a:t>CARGA  PROCESAL - EXPEDIENTES RESUELTOS (EN TRÁMITE)  </a:t>
            </a:r>
            <a:endParaRPr lang="es-PE" sz="1400"/>
          </a:p>
          <a:p>
            <a:pPr>
              <a:defRPr lang="es-ES" sz="1100"/>
            </a:pPr>
            <a:r>
              <a:rPr lang="es-PE" sz="1400" b="1" i="0" baseline="0"/>
              <a:t>Periodo : ENERO 2017</a:t>
            </a:r>
          </a:p>
          <a:p>
            <a:pPr>
              <a:defRPr lang="es-ES" sz="1100"/>
            </a:pPr>
            <a:endParaRPr lang="es-PE" sz="1100"/>
          </a:p>
          <a:p>
            <a:pPr>
              <a:defRPr lang="es-ES" sz="1100"/>
            </a:pPr>
            <a:endParaRPr lang="es-PE" sz="1100"/>
          </a:p>
        </c:rich>
      </c:tx>
      <c:layout>
        <c:manualLayout>
          <c:xMode val="edge"/>
          <c:yMode val="edge"/>
          <c:x val="0.25884199475065695"/>
          <c:y val="0"/>
        </c:manualLayout>
      </c:layout>
    </c:title>
    <c:plotArea>
      <c:layout>
        <c:manualLayout>
          <c:layoutTarget val="inner"/>
          <c:xMode val="edge"/>
          <c:yMode val="edge"/>
          <c:x val="2.8412927645591991E-2"/>
          <c:y val="0.31601395597510595"/>
          <c:w val="0.93965954639066362"/>
          <c:h val="0.5867749062952927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Boletín!$B$547:$B$571</c:f>
              <c:strCache>
                <c:ptCount val="25"/>
                <c:pt idx="0">
                  <c:v>JPL Laboral Hyo</c:v>
                </c:pt>
                <c:pt idx="1">
                  <c:v>3º JPL El Tambo</c:v>
                </c:pt>
                <c:pt idx="2">
                  <c:v>JPL Perene</c:v>
                </c:pt>
                <c:pt idx="3">
                  <c:v>JPL Villa Rica</c:v>
                </c:pt>
                <c:pt idx="4">
                  <c:v>1º JPL Huancayo</c:v>
                </c:pt>
                <c:pt idx="5">
                  <c:v>1º JPL El Tambo</c:v>
                </c:pt>
                <c:pt idx="6">
                  <c:v>JPL Chupaca</c:v>
                </c:pt>
                <c:pt idx="7">
                  <c:v>JPL Pampas</c:v>
                </c:pt>
                <c:pt idx="8">
                  <c:v>2º JPL Huancayo</c:v>
                </c:pt>
                <c:pt idx="9">
                  <c:v>JPL Satipo</c:v>
                </c:pt>
                <c:pt idx="10">
                  <c:v>2º JPL El Tambo</c:v>
                </c:pt>
                <c:pt idx="11">
                  <c:v>JPL Pichanaki</c:v>
                </c:pt>
                <c:pt idx="12">
                  <c:v>2º JPL Chilca</c:v>
                </c:pt>
                <c:pt idx="13">
                  <c:v>1° JPL La Oroya</c:v>
                </c:pt>
                <c:pt idx="14">
                  <c:v>1° JPL Chilca</c:v>
                </c:pt>
                <c:pt idx="15">
                  <c:v>JPL Concepción </c:v>
                </c:pt>
                <c:pt idx="16">
                  <c:v>1º JPL Jauja</c:v>
                </c:pt>
                <c:pt idx="17">
                  <c:v>JPL Junín</c:v>
                </c:pt>
                <c:pt idx="18">
                  <c:v>2º JPL La Oroya</c:v>
                </c:pt>
                <c:pt idx="19">
                  <c:v>JPL Cajas</c:v>
                </c:pt>
                <c:pt idx="20">
                  <c:v>JPL Acobamba</c:v>
                </c:pt>
                <c:pt idx="21">
                  <c:v>2º JPL La Merced</c:v>
                </c:pt>
                <c:pt idx="22">
                  <c:v>JPL Mazamari</c:v>
                </c:pt>
                <c:pt idx="23">
                  <c:v>JPL Oxapampa</c:v>
                </c:pt>
                <c:pt idx="24">
                  <c:v>JPL Tarma</c:v>
                </c:pt>
              </c:strCache>
            </c:strRef>
          </c:cat>
          <c:val>
            <c:numRef>
              <c:f>Boletín!$J$547:$J$571</c:f>
              <c:numCache>
                <c:formatCode>#\ ###\ ##0</c:formatCode>
                <c:ptCount val="25"/>
                <c:pt idx="0">
                  <c:v>641</c:v>
                </c:pt>
                <c:pt idx="1">
                  <c:v>732</c:v>
                </c:pt>
                <c:pt idx="2">
                  <c:v>295</c:v>
                </c:pt>
                <c:pt idx="3">
                  <c:v>245</c:v>
                </c:pt>
                <c:pt idx="4">
                  <c:v>454</c:v>
                </c:pt>
                <c:pt idx="5">
                  <c:v>537</c:v>
                </c:pt>
                <c:pt idx="6">
                  <c:v>671</c:v>
                </c:pt>
                <c:pt idx="7">
                  <c:v>424</c:v>
                </c:pt>
                <c:pt idx="8">
                  <c:v>1054</c:v>
                </c:pt>
                <c:pt idx="9">
                  <c:v>817</c:v>
                </c:pt>
                <c:pt idx="10">
                  <c:v>551</c:v>
                </c:pt>
                <c:pt idx="11">
                  <c:v>390</c:v>
                </c:pt>
                <c:pt idx="12">
                  <c:v>581</c:v>
                </c:pt>
                <c:pt idx="13">
                  <c:v>249</c:v>
                </c:pt>
                <c:pt idx="14">
                  <c:v>717</c:v>
                </c:pt>
                <c:pt idx="15">
                  <c:v>707</c:v>
                </c:pt>
                <c:pt idx="16">
                  <c:v>941</c:v>
                </c:pt>
                <c:pt idx="17">
                  <c:v>337</c:v>
                </c:pt>
                <c:pt idx="18">
                  <c:v>108</c:v>
                </c:pt>
                <c:pt idx="19">
                  <c:v>190</c:v>
                </c:pt>
                <c:pt idx="20">
                  <c:v>179</c:v>
                </c:pt>
                <c:pt idx="21">
                  <c:v>435</c:v>
                </c:pt>
                <c:pt idx="22">
                  <c:v>424</c:v>
                </c:pt>
                <c:pt idx="23">
                  <c:v>434</c:v>
                </c:pt>
                <c:pt idx="24">
                  <c:v>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EF-4C16-BA7A-49DA322B7217}"/>
            </c:ext>
          </c:extLst>
        </c:ser>
        <c:ser>
          <c:idx val="1"/>
          <c:order val="1"/>
          <c:tx>
            <c:v>RESUELTOS ENERO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Boletín!$B$547:$B$555</c:f>
              <c:strCache>
                <c:ptCount val="9"/>
                <c:pt idx="0">
                  <c:v>JPL Laboral Hyo</c:v>
                </c:pt>
                <c:pt idx="1">
                  <c:v>3º JPL El Tambo</c:v>
                </c:pt>
                <c:pt idx="2">
                  <c:v>JPL Perene</c:v>
                </c:pt>
                <c:pt idx="3">
                  <c:v>JPL Villa Rica</c:v>
                </c:pt>
                <c:pt idx="4">
                  <c:v>1º JPL Huancayo</c:v>
                </c:pt>
                <c:pt idx="5">
                  <c:v>1º JPL El Tambo</c:v>
                </c:pt>
                <c:pt idx="6">
                  <c:v>JPL Chupaca</c:v>
                </c:pt>
                <c:pt idx="7">
                  <c:v>JPL Pampas</c:v>
                </c:pt>
                <c:pt idx="8">
                  <c:v>2º JPL Huancayo</c:v>
                </c:pt>
              </c:strCache>
            </c:strRef>
          </c:cat>
          <c:val>
            <c:numRef>
              <c:f>Boletín!$M$547:$M$571</c:f>
              <c:numCache>
                <c:formatCode>#\ ###\ ##0</c:formatCode>
                <c:ptCount val="25"/>
                <c:pt idx="0">
                  <c:v>126</c:v>
                </c:pt>
                <c:pt idx="1">
                  <c:v>190</c:v>
                </c:pt>
                <c:pt idx="2">
                  <c:v>31</c:v>
                </c:pt>
                <c:pt idx="3">
                  <c:v>79</c:v>
                </c:pt>
                <c:pt idx="4">
                  <c:v>42</c:v>
                </c:pt>
                <c:pt idx="5">
                  <c:v>58</c:v>
                </c:pt>
                <c:pt idx="6">
                  <c:v>72</c:v>
                </c:pt>
                <c:pt idx="7">
                  <c:v>84</c:v>
                </c:pt>
                <c:pt idx="8">
                  <c:v>100</c:v>
                </c:pt>
                <c:pt idx="9">
                  <c:v>91</c:v>
                </c:pt>
                <c:pt idx="10">
                  <c:v>69</c:v>
                </c:pt>
                <c:pt idx="11">
                  <c:v>68</c:v>
                </c:pt>
                <c:pt idx="12">
                  <c:v>60</c:v>
                </c:pt>
                <c:pt idx="13">
                  <c:v>64</c:v>
                </c:pt>
                <c:pt idx="14">
                  <c:v>78</c:v>
                </c:pt>
                <c:pt idx="15">
                  <c:v>58</c:v>
                </c:pt>
                <c:pt idx="16">
                  <c:v>41</c:v>
                </c:pt>
                <c:pt idx="17">
                  <c:v>66</c:v>
                </c:pt>
                <c:pt idx="18">
                  <c:v>27</c:v>
                </c:pt>
                <c:pt idx="19">
                  <c:v>39</c:v>
                </c:pt>
                <c:pt idx="20">
                  <c:v>26</c:v>
                </c:pt>
                <c:pt idx="21">
                  <c:v>31</c:v>
                </c:pt>
                <c:pt idx="22">
                  <c:v>47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EF-4C16-BA7A-49DA322B7217}"/>
            </c:ext>
          </c:extLst>
        </c:ser>
        <c:dLbls>
          <c:showVal val="1"/>
        </c:dLbls>
        <c:overlap val="-25"/>
        <c:axId val="47182976"/>
        <c:axId val="47184512"/>
      </c:barChart>
      <c:catAx>
        <c:axId val="471829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47184512"/>
        <c:crosses val="autoZero"/>
        <c:auto val="1"/>
        <c:lblAlgn val="ctr"/>
        <c:lblOffset val="100"/>
      </c:catAx>
      <c:valAx>
        <c:axId val="47184512"/>
        <c:scaling>
          <c:orientation val="minMax"/>
        </c:scaling>
        <c:delete val="1"/>
        <c:axPos val="l"/>
        <c:numFmt formatCode="#\ ###\ ##0" sourceLinked="1"/>
        <c:tickLblPos val="none"/>
        <c:crossAx val="471829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94931466899984"/>
          <c:y val="0.23537453724943255"/>
          <c:w val="0.49725304949148474"/>
          <c:h val="5.4226685269252506E-2"/>
        </c:manualLayout>
      </c:layout>
      <c:txPr>
        <a:bodyPr/>
        <a:lstStyle/>
        <a:p>
          <a:pPr>
            <a:defRPr lang="es-ES" sz="1100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000" b="1" i="0" baseline="0"/>
              <a:t>SALA SUPERIOR LABORAL </a:t>
            </a:r>
            <a:endParaRPr lang="es-PE" sz="1000"/>
          </a:p>
          <a:p>
            <a:pPr>
              <a:defRPr lang="es-ES"/>
            </a:pPr>
            <a:r>
              <a:rPr lang="es-PE" sz="1000" b="1" i="0" baseline="0"/>
              <a:t>CARGA  PROCESAL - EXPEDIENTES RESUELTOS (EN TRÁMITE)  </a:t>
            </a:r>
            <a:endParaRPr lang="es-PE" sz="1000"/>
          </a:p>
          <a:p>
            <a:pPr>
              <a:defRPr lang="es-ES"/>
            </a:pPr>
            <a:r>
              <a:rPr lang="es-PE" sz="1000" b="1" i="0" baseline="0"/>
              <a:t>Periodo : ENERO 2017</a:t>
            </a:r>
            <a:endParaRPr lang="es-PE" sz="1000"/>
          </a:p>
        </c:rich>
      </c:tx>
      <c:layout>
        <c:manualLayout>
          <c:xMode val="edge"/>
          <c:yMode val="edge"/>
          <c:x val="0.15602077865266842"/>
          <c:y val="3.243242454445029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Boletín!$B$136</c:f>
              <c:strCache>
                <c:ptCount val="1"/>
                <c:pt idx="0">
                  <c:v>SALA LABORAL - Sede Central</c:v>
                </c:pt>
              </c:strCache>
            </c:strRef>
          </c:cat>
          <c:val>
            <c:numRef>
              <c:f>Boletín!$J$136</c:f>
              <c:numCache>
                <c:formatCode>#\ ###\ ##0</c:formatCode>
                <c:ptCount val="1"/>
                <c:pt idx="0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E-4DCD-B57B-55FC36F781BA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Boletín!$B$136</c:f>
              <c:strCache>
                <c:ptCount val="1"/>
                <c:pt idx="0">
                  <c:v>SALA LABORAL - Sede Central</c:v>
                </c:pt>
              </c:strCache>
            </c:strRef>
          </c:cat>
          <c:val>
            <c:numRef>
              <c:f>Boletín!$M$136</c:f>
              <c:numCache>
                <c:formatCode>#\ ###\ ##0</c:formatCode>
                <c:ptCount val="1"/>
                <c:pt idx="0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AE-4DCD-B57B-55FC36F781BA}"/>
            </c:ext>
          </c:extLst>
        </c:ser>
        <c:dLbls>
          <c:showVal val="1"/>
        </c:dLbls>
        <c:overlap val="-25"/>
        <c:axId val="206771712"/>
        <c:axId val="206773248"/>
      </c:barChart>
      <c:catAx>
        <c:axId val="2067717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206773248"/>
        <c:crosses val="autoZero"/>
        <c:auto val="1"/>
        <c:lblAlgn val="ctr"/>
        <c:lblOffset val="100"/>
      </c:catAx>
      <c:valAx>
        <c:axId val="206773248"/>
        <c:scaling>
          <c:orientation val="minMax"/>
        </c:scaling>
        <c:delete val="1"/>
        <c:axPos val="l"/>
        <c:numFmt formatCode="#\ ###\ ##0" sourceLinked="1"/>
        <c:tickLblPos val="none"/>
        <c:crossAx val="206771712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ln w="41275">
      <a:solidFill>
        <a:schemeClr val="accent2">
          <a:lumMod val="75000"/>
        </a:schemeClr>
      </a:solidFill>
    </a:ln>
  </c:spPr>
  <c:printSettings>
    <c:headerFooter/>
    <c:pageMargins b="0.75000000000001232" l="0.70000000000000062" r="0.70000000000000062" t="0.7500000000000123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000" b="1" i="0" baseline="0"/>
              <a:t>SALA SUPERIOR CIVIL  </a:t>
            </a:r>
            <a:endParaRPr lang="es-PE" sz="1000"/>
          </a:p>
          <a:p>
            <a:pPr>
              <a:defRPr lang="es-ES"/>
            </a:pPr>
            <a:r>
              <a:rPr lang="es-PE" sz="1000" b="1" i="0" baseline="0"/>
              <a:t>CARGA  PROCESAL - EXPEDIENTES RESUELTOS (EN TRÁMITE)  </a:t>
            </a:r>
            <a:endParaRPr lang="es-PE" sz="1000"/>
          </a:p>
          <a:p>
            <a:pPr>
              <a:defRPr lang="es-ES"/>
            </a:pPr>
            <a:r>
              <a:rPr lang="es-PE" sz="1000" b="1" i="0" baseline="0"/>
              <a:t>Periodo : ENERO 2017</a:t>
            </a:r>
            <a:endParaRPr lang="es-PE" sz="1000"/>
          </a:p>
        </c:rich>
      </c:tx>
      <c:layout>
        <c:manualLayout>
          <c:xMode val="edge"/>
          <c:yMode val="edge"/>
          <c:x val="0.15602077865266842"/>
          <c:y val="3.243242454445029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Boletín!$B$137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Boletín!$J$137</c:f>
              <c:numCache>
                <c:formatCode>#\ ###\ ##0</c:formatCode>
                <c:ptCount val="1"/>
                <c:pt idx="0">
                  <c:v>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D-4C25-8B71-27143EB51343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Boletín!$B$137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Boletín!$M$137</c:f>
              <c:numCache>
                <c:formatCode>#\ ###\ ##0</c:formatCode>
                <c:ptCount val="1"/>
                <c:pt idx="0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6D-4C25-8B71-27143EB51343}"/>
            </c:ext>
          </c:extLst>
        </c:ser>
        <c:dLbls>
          <c:showVal val="1"/>
        </c:dLbls>
        <c:overlap val="-25"/>
        <c:axId val="63133568"/>
        <c:axId val="63135104"/>
      </c:barChart>
      <c:catAx>
        <c:axId val="631335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63135104"/>
        <c:crosses val="autoZero"/>
        <c:auto val="1"/>
        <c:lblAlgn val="ctr"/>
        <c:lblOffset val="100"/>
      </c:catAx>
      <c:valAx>
        <c:axId val="63135104"/>
        <c:scaling>
          <c:orientation val="minMax"/>
        </c:scaling>
        <c:delete val="1"/>
        <c:axPos val="l"/>
        <c:numFmt formatCode="#\ ###\ ##0" sourceLinked="1"/>
        <c:tickLblPos val="none"/>
        <c:crossAx val="63133568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ln w="41275">
      <a:solidFill>
        <a:schemeClr val="accent2">
          <a:lumMod val="75000"/>
        </a:schemeClr>
      </a:solidFill>
    </a:ln>
  </c:spPr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100"/>
              <a:t>SALAS PENALES DE APELACIONES</a:t>
            </a:r>
          </a:p>
          <a:p>
            <a:pPr>
              <a:defRPr lang="es-ES"/>
            </a:pPr>
            <a:r>
              <a:rPr lang="es-PE" sz="1100"/>
              <a:t>CARGA  PROCESAL - EXPEDIENTES</a:t>
            </a:r>
            <a:r>
              <a:rPr lang="es-PE" sz="1100" baseline="0"/>
              <a:t> RESUELTOS (EN TRÁMITE)</a:t>
            </a:r>
            <a:r>
              <a:rPr lang="es-PE" sz="1100"/>
              <a:t>  </a:t>
            </a:r>
          </a:p>
          <a:p>
            <a:pPr>
              <a:defRPr lang="es-ES"/>
            </a:pPr>
            <a:r>
              <a:rPr lang="es-PE" sz="1100"/>
              <a:t>Periodo :  ENERO</a:t>
            </a:r>
            <a:r>
              <a:rPr lang="es-PE" sz="1100" baseline="0"/>
              <a:t> 2017</a:t>
            </a:r>
            <a:endParaRPr lang="es-PE" sz="1200"/>
          </a:p>
        </c:rich>
      </c:tx>
      <c:layout>
        <c:manualLayout>
          <c:xMode val="edge"/>
          <c:yMode val="edge"/>
          <c:x val="0.13235491276371167"/>
          <c:y val="2.7232222127932092E-2"/>
        </c:manualLayout>
      </c:layout>
    </c:title>
    <c:plotArea>
      <c:layout>
        <c:manualLayout>
          <c:layoutTarget val="inner"/>
          <c:xMode val="edge"/>
          <c:yMode val="edge"/>
          <c:x val="6.8913857677902618E-2"/>
          <c:y val="0.44842888255989977"/>
          <c:w val="0.81733184627732203"/>
          <c:h val="0.4192062321996988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ncpp!$A$11:$A$12</c:f>
              <c:strCache>
                <c:ptCount val="2"/>
                <c:pt idx="0">
                  <c:v>Sala Penal de Apelaciones Satipo</c:v>
                </c:pt>
                <c:pt idx="1">
                  <c:v>Sala Pena de Apelaciones Hyo</c:v>
                </c:pt>
              </c:strCache>
            </c:strRef>
          </c:cat>
          <c:val>
            <c:numRef>
              <c:f>ncpp!$F$11:$F$12</c:f>
              <c:numCache>
                <c:formatCode>#\ ###\ ##0</c:formatCode>
                <c:ptCount val="2"/>
                <c:pt idx="0">
                  <c:v>166</c:v>
                </c:pt>
                <c:pt idx="1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E-4782-BA9E-C4D1219E14C4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ncpp!$A$11:$A$12</c:f>
              <c:strCache>
                <c:ptCount val="2"/>
                <c:pt idx="0">
                  <c:v>Sala Penal de Apelaciones Satipo</c:v>
                </c:pt>
                <c:pt idx="1">
                  <c:v>Sala Pena de Apelaciones Hyo</c:v>
                </c:pt>
              </c:strCache>
            </c:strRef>
          </c:cat>
          <c:val>
            <c:numRef>
              <c:f>ncpp!$I$11:$I$12</c:f>
              <c:numCache>
                <c:formatCode>#\ ###\ ##0</c:formatCode>
                <c:ptCount val="2"/>
                <c:pt idx="0">
                  <c:v>16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2E-4782-BA9E-C4D1219E14C4}"/>
            </c:ext>
          </c:extLst>
        </c:ser>
        <c:dLbls>
          <c:showVal val="1"/>
        </c:dLbls>
        <c:overlap val="-25"/>
        <c:axId val="64015360"/>
        <c:axId val="64025344"/>
      </c:barChart>
      <c:catAx>
        <c:axId val="64015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64025344"/>
        <c:crosses val="autoZero"/>
        <c:auto val="1"/>
        <c:lblAlgn val="ctr"/>
        <c:lblOffset val="100"/>
      </c:catAx>
      <c:valAx>
        <c:axId val="64025344"/>
        <c:scaling>
          <c:orientation val="minMax"/>
        </c:scaling>
        <c:delete val="1"/>
        <c:axPos val="l"/>
        <c:numFmt formatCode="#\ ###\ ##0" sourceLinked="1"/>
        <c:tickLblPos val="none"/>
        <c:crossAx val="64015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698178877550671"/>
          <c:y val="0.26348868641287565"/>
          <c:w val="0.74124198392726659"/>
          <c:h val="7.0913385826771924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321" l="0.70000000000000062" r="0.70000000000000062" t="0.75000000000001321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100" b="1" i="0" baseline="0"/>
              <a:t>JUZGADOS COLEGIADOS</a:t>
            </a:r>
            <a:endParaRPr lang="es-PE" sz="1100"/>
          </a:p>
          <a:p>
            <a:pPr>
              <a:defRPr lang="es-ES"/>
            </a:pPr>
            <a:r>
              <a:rPr lang="es-PE" sz="1100" b="1" i="0" baseline="0"/>
              <a:t>CARGA  PROCESAL - EXPEDIENTES RESUELTOS (EN TRÁMITE)  </a:t>
            </a:r>
            <a:endParaRPr lang="es-PE" sz="1100"/>
          </a:p>
          <a:p>
            <a:pPr>
              <a:defRPr lang="es-ES"/>
            </a:pPr>
            <a:r>
              <a:rPr lang="es-PE" sz="1100" b="1" i="0" baseline="0"/>
              <a:t>Periodo : ENERO 2017</a:t>
            </a:r>
            <a:endParaRPr lang="es-PE" sz="1100"/>
          </a:p>
        </c:rich>
      </c:tx>
      <c:spPr>
        <a:solidFill>
          <a:sysClr val="window" lastClr="FFFFFF"/>
        </a:solidFill>
      </c:spPr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ncpp!$A$89:$A$91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</c:v>
                </c:pt>
              </c:strCache>
            </c:strRef>
          </c:cat>
          <c:val>
            <c:numRef>
              <c:f>ncpp!$F$89:$F$91</c:f>
              <c:numCache>
                <c:formatCode>#\ ###\ ##0</c:formatCode>
                <c:ptCount val="3"/>
                <c:pt idx="0">
                  <c:v>7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0-4A2F-A752-C656EB3459D1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ncpp!$A$89:$A$91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</c:v>
                </c:pt>
              </c:strCache>
            </c:strRef>
          </c:cat>
          <c:val>
            <c:numRef>
              <c:f>ncpp!$I$89:$I$91</c:f>
              <c:numCache>
                <c:formatCode>#\ ###\ ##0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60-4A2F-A752-C656EB3459D1}"/>
            </c:ext>
          </c:extLst>
        </c:ser>
        <c:dLbls>
          <c:showVal val="1"/>
        </c:dLbls>
        <c:overlap val="-25"/>
        <c:axId val="63925632"/>
        <c:axId val="63943808"/>
      </c:barChart>
      <c:catAx>
        <c:axId val="639256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63943808"/>
        <c:crosses val="autoZero"/>
        <c:auto val="1"/>
        <c:lblAlgn val="ctr"/>
        <c:lblOffset val="100"/>
      </c:catAx>
      <c:valAx>
        <c:axId val="63943808"/>
        <c:scaling>
          <c:orientation val="minMax"/>
        </c:scaling>
        <c:delete val="1"/>
        <c:axPos val="l"/>
        <c:numFmt formatCode="#\ ###\ ##0" sourceLinked="1"/>
        <c:tickLblPos val="none"/>
        <c:crossAx val="63925632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ln w="28575">
      <a:solidFill>
        <a:schemeClr val="accent2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 algn="ctr">
              <a:defRPr lang="es-ES"/>
            </a:pPr>
            <a:r>
              <a:rPr lang="es-PE" sz="1200" b="1" i="0" baseline="0"/>
              <a:t>JUZGADOS INVESTIGACIÓN PREPARATORIA</a:t>
            </a:r>
          </a:p>
          <a:p>
            <a:pPr algn="ctr">
              <a:defRPr lang="es-ES"/>
            </a:pPr>
            <a:r>
              <a:rPr lang="es-PE" sz="1200" b="1" i="0" baseline="0"/>
              <a:t>CARGA  PROCESAL - EXPEDIENTES RESUELTOS (EN TRÁMITE)  </a:t>
            </a:r>
          </a:p>
          <a:p>
            <a:pPr algn="ctr">
              <a:defRPr lang="es-ES"/>
            </a:pPr>
            <a:r>
              <a:rPr lang="es-PE" sz="1200" b="1" i="0" baseline="0"/>
              <a:t>Periodo : ENERO 2017</a:t>
            </a:r>
            <a:endParaRPr lang="es-PE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ncpp!$A$41:$A$45</c:f>
              <c:strCache>
                <c:ptCount val="5"/>
                <c:pt idx="0">
                  <c:v>3° JIP Hyo</c:v>
                </c:pt>
                <c:pt idx="1">
                  <c:v>4° JIP Hyo</c:v>
                </c:pt>
                <c:pt idx="2">
                  <c:v>2° JIP Hyo</c:v>
                </c:pt>
                <c:pt idx="3">
                  <c:v>1° JIP La Merced</c:v>
                </c:pt>
                <c:pt idx="4">
                  <c:v>JIP ConcepciónI</c:v>
                </c:pt>
              </c:strCache>
            </c:strRef>
          </c:cat>
          <c:val>
            <c:numRef>
              <c:f>ncpp!$F$41:$F$45</c:f>
              <c:numCache>
                <c:formatCode>#\ ###\ ##0</c:formatCode>
                <c:ptCount val="5"/>
                <c:pt idx="0">
                  <c:v>211</c:v>
                </c:pt>
                <c:pt idx="1">
                  <c:v>206</c:v>
                </c:pt>
                <c:pt idx="2">
                  <c:v>481</c:v>
                </c:pt>
                <c:pt idx="3">
                  <c:v>122</c:v>
                </c:pt>
                <c:pt idx="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C-40EF-ABEA-2AF9041F74E6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ncpp!$A$41:$A$45</c:f>
              <c:strCache>
                <c:ptCount val="5"/>
                <c:pt idx="0">
                  <c:v>3° JIP Hyo</c:v>
                </c:pt>
                <c:pt idx="1">
                  <c:v>4° JIP Hyo</c:v>
                </c:pt>
                <c:pt idx="2">
                  <c:v>2° JIP Hyo</c:v>
                </c:pt>
                <c:pt idx="3">
                  <c:v>1° JIP La Merced</c:v>
                </c:pt>
                <c:pt idx="4">
                  <c:v>JIP ConcepciónI</c:v>
                </c:pt>
              </c:strCache>
            </c:strRef>
          </c:cat>
          <c:val>
            <c:numRef>
              <c:f>ncpp!$I$41:$I$45</c:f>
              <c:numCache>
                <c:formatCode>#\ ###\ ##0</c:formatCode>
                <c:ptCount val="5"/>
                <c:pt idx="0">
                  <c:v>95</c:v>
                </c:pt>
                <c:pt idx="1">
                  <c:v>80</c:v>
                </c:pt>
                <c:pt idx="2">
                  <c:v>15</c:v>
                </c:pt>
                <c:pt idx="3">
                  <c:v>36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9C-40EF-ABEA-2AF9041F74E6}"/>
            </c:ext>
          </c:extLst>
        </c:ser>
        <c:dLbls>
          <c:showVal val="1"/>
        </c:dLbls>
        <c:overlap val="-25"/>
        <c:axId val="63962112"/>
        <c:axId val="67838720"/>
      </c:barChart>
      <c:catAx>
        <c:axId val="639621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67838720"/>
        <c:crosses val="autoZero"/>
        <c:auto val="1"/>
        <c:lblAlgn val="ctr"/>
        <c:lblOffset val="100"/>
      </c:catAx>
      <c:valAx>
        <c:axId val="67838720"/>
        <c:scaling>
          <c:orientation val="minMax"/>
        </c:scaling>
        <c:delete val="1"/>
        <c:axPos val="l"/>
        <c:numFmt formatCode="#\ ###\ ##0" sourceLinked="1"/>
        <c:tickLblPos val="none"/>
        <c:crossAx val="63962112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ln w="41275">
      <a:solidFill>
        <a:srgbClr val="C0504D">
          <a:lumMod val="75000"/>
          <a:alpha val="77000"/>
        </a:srgbClr>
      </a:solidFill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 algn="ctr">
              <a:defRPr lang="es-ES"/>
            </a:pPr>
            <a:r>
              <a:rPr lang="es-PE" sz="1200" b="1" i="0" baseline="0"/>
              <a:t>JUZGADOS UNIPERSONALES</a:t>
            </a:r>
          </a:p>
          <a:p>
            <a:pPr algn="ctr">
              <a:defRPr lang="es-ES"/>
            </a:pPr>
            <a:r>
              <a:rPr lang="es-PE" sz="1200" b="1" i="0" baseline="0"/>
              <a:t>CARGA  PROCESAL - EXPEDIENTES RESUELTOS (EN TRÁMITE)  </a:t>
            </a:r>
          </a:p>
          <a:p>
            <a:pPr algn="ctr">
              <a:defRPr lang="es-ES"/>
            </a:pPr>
            <a:r>
              <a:rPr lang="es-PE" sz="1200" b="1" i="0" baseline="0"/>
              <a:t>Periodo : ENERO 2017</a:t>
            </a:r>
            <a:endParaRPr lang="es-PE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ncpp!$A$124:$A$132</c:f>
              <c:strCache>
                <c:ptCount val="9"/>
                <c:pt idx="0">
                  <c:v>3º JUP Hyo</c:v>
                </c:pt>
                <c:pt idx="1">
                  <c:v>2º JUP Hyo</c:v>
                </c:pt>
                <c:pt idx="2">
                  <c:v>4º JUP Hyo</c:v>
                </c:pt>
                <c:pt idx="3">
                  <c:v>JUP La Oroya</c:v>
                </c:pt>
                <c:pt idx="4">
                  <c:v>1º JUP Hyo</c:v>
                </c:pt>
                <c:pt idx="5">
                  <c:v>1° JUP Satipo</c:v>
                </c:pt>
                <c:pt idx="6">
                  <c:v>1° JUP La Merced</c:v>
                </c:pt>
                <c:pt idx="7">
                  <c:v>JUP Jauja</c:v>
                </c:pt>
                <c:pt idx="8">
                  <c:v>JUP Oxapampa</c:v>
                </c:pt>
              </c:strCache>
            </c:strRef>
          </c:cat>
          <c:val>
            <c:numRef>
              <c:f>ncpp!$F$124:$F$132</c:f>
              <c:numCache>
                <c:formatCode>#\ ###\ ##0</c:formatCode>
                <c:ptCount val="9"/>
                <c:pt idx="0">
                  <c:v>140</c:v>
                </c:pt>
                <c:pt idx="1">
                  <c:v>38</c:v>
                </c:pt>
                <c:pt idx="2">
                  <c:v>26</c:v>
                </c:pt>
                <c:pt idx="3">
                  <c:v>50</c:v>
                </c:pt>
                <c:pt idx="4">
                  <c:v>141</c:v>
                </c:pt>
                <c:pt idx="5">
                  <c:v>141</c:v>
                </c:pt>
                <c:pt idx="6">
                  <c:v>192</c:v>
                </c:pt>
                <c:pt idx="7">
                  <c:v>43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31-4E6A-A326-9B959FC355ED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ncpp!$A$124:$A$132</c:f>
              <c:strCache>
                <c:ptCount val="9"/>
                <c:pt idx="0">
                  <c:v>3º JUP Hyo</c:v>
                </c:pt>
                <c:pt idx="1">
                  <c:v>2º JUP Hyo</c:v>
                </c:pt>
                <c:pt idx="2">
                  <c:v>4º JUP Hyo</c:v>
                </c:pt>
                <c:pt idx="3">
                  <c:v>JUP La Oroya</c:v>
                </c:pt>
                <c:pt idx="4">
                  <c:v>1º JUP Hyo</c:v>
                </c:pt>
                <c:pt idx="5">
                  <c:v>1° JUP Satipo</c:v>
                </c:pt>
                <c:pt idx="6">
                  <c:v>1° JUP La Merced</c:v>
                </c:pt>
                <c:pt idx="7">
                  <c:v>JUP Jauja</c:v>
                </c:pt>
                <c:pt idx="8">
                  <c:v>JUP Oxapampa</c:v>
                </c:pt>
              </c:strCache>
            </c:strRef>
          </c:cat>
          <c:val>
            <c:numRef>
              <c:f>ncpp!$I$124:$I$132</c:f>
              <c:numCache>
                <c:formatCode>#\ ###\ ##0</c:formatCode>
                <c:ptCount val="9"/>
                <c:pt idx="0">
                  <c:v>39</c:v>
                </c:pt>
                <c:pt idx="1">
                  <c:v>8</c:v>
                </c:pt>
                <c:pt idx="2">
                  <c:v>9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15</c:v>
                </c:pt>
                <c:pt idx="7">
                  <c:v>8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31-4E6A-A326-9B959FC355ED}"/>
            </c:ext>
          </c:extLst>
        </c:ser>
        <c:dLbls>
          <c:showVal val="1"/>
        </c:dLbls>
        <c:overlap val="-25"/>
        <c:axId val="67865984"/>
        <c:axId val="67875968"/>
      </c:barChart>
      <c:catAx>
        <c:axId val="678659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67875968"/>
        <c:crosses val="autoZero"/>
        <c:auto val="1"/>
        <c:lblAlgn val="ctr"/>
        <c:lblOffset val="100"/>
      </c:catAx>
      <c:valAx>
        <c:axId val="67875968"/>
        <c:scaling>
          <c:orientation val="minMax"/>
        </c:scaling>
        <c:delete val="1"/>
        <c:axPos val="l"/>
        <c:numFmt formatCode="#\ ###\ ##0" sourceLinked="1"/>
        <c:tickLblPos val="none"/>
        <c:crossAx val="67865984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ln w="41275">
      <a:solidFill>
        <a:schemeClr val="accent2">
          <a:lumMod val="75000"/>
          <a:alpha val="59000"/>
        </a:schemeClr>
      </a:solidFill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100" b="0"/>
              <a:t>PODER JUDICIAL</a:t>
            </a:r>
            <a:r>
              <a:rPr lang="es-PE" sz="1100" b="0" baseline="0"/>
              <a:t>: PROGRAMA ANUAL DE ADQUISICIONES</a:t>
            </a:r>
          </a:p>
          <a:p>
            <a:pPr>
              <a:defRPr lang="es-ES"/>
            </a:pPr>
            <a:r>
              <a:rPr lang="es-PE" sz="1000" b="0" baseline="0"/>
              <a:t>Enero-Octubre 2011</a:t>
            </a:r>
          </a:p>
          <a:p>
            <a:pPr>
              <a:defRPr lang="es-ES"/>
            </a:pPr>
            <a:r>
              <a:rPr lang="es-PE" sz="1000" b="0" baseline="0"/>
              <a:t>(Millones de Nuevos Soles)</a:t>
            </a:r>
            <a:endParaRPr lang="es-PE" sz="1000" b="0"/>
          </a:p>
        </c:rich>
      </c:tx>
      <c:layout>
        <c:manualLayout>
          <c:xMode val="edge"/>
          <c:yMode val="edge"/>
          <c:x val="0.12231298481899118"/>
          <c:y val="2.7113252759247006E-2"/>
        </c:manualLayout>
      </c:layout>
    </c:title>
    <c:plotArea>
      <c:layout/>
      <c:barChart>
        <c:barDir val="col"/>
        <c:grouping val="clustered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2.6340691878667028E-17"/>
                  <c:y val="1.3132492371262797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A9-496F-B49F-E25B895DEB4A}"/>
                </c:ext>
              </c:extLst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9-496F-B49F-E25B895DE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A9-496F-B49F-E25B895DEB4A}"/>
            </c:ext>
          </c:extLst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9-496F-B49F-E25B895DEB4A}"/>
                </c:ext>
              </c:extLst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A9-496F-B49F-E25B895DE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A9-496F-B49F-E25B895DEB4A}"/>
            </c:ext>
          </c:extLst>
        </c:ser>
        <c:axId val="199512064"/>
        <c:axId val="199513600"/>
      </c:barChart>
      <c:catAx>
        <c:axId val="199512064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lang="es-ES" sz="800"/>
            </a:pPr>
            <a:endParaRPr lang="es-PE"/>
          </a:p>
        </c:txPr>
        <c:crossAx val="199513600"/>
        <c:crosses val="autoZero"/>
        <c:auto val="1"/>
        <c:lblAlgn val="ctr"/>
        <c:lblOffset val="100"/>
      </c:catAx>
      <c:valAx>
        <c:axId val="19951360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es-ES" sz="800"/>
            </a:pPr>
            <a:endParaRPr lang="es-PE"/>
          </a:p>
        </c:txPr>
        <c:crossAx val="19951206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62948845202815895"/>
          <c:y val="0.33677048267032472"/>
          <c:w val="0.23425779469873961"/>
          <c:h val="0.1061060075823857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ES" sz="800"/>
          </a:pPr>
          <a:endParaRPr lang="es-PE"/>
        </a:p>
      </c:txPr>
    </c:legend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900"/>
            </a:pPr>
            <a:r>
              <a:rPr lang="es-PE" sz="900" b="0"/>
              <a:t>PRODUCCIÓN JUDICIAL POR DISTRITO JUDICIAL</a:t>
            </a:r>
          </a:p>
          <a:p>
            <a:pPr>
              <a:defRPr lang="es-ES" sz="900"/>
            </a:pPr>
            <a:r>
              <a:rPr lang="es-PE" sz="700" b="0"/>
              <a:t>ENERO--OCTUBRE 2011</a:t>
            </a:r>
          </a:p>
        </c:rich>
      </c:tx>
      <c:layout>
        <c:manualLayout>
          <c:xMode val="edge"/>
          <c:yMode val="edge"/>
          <c:x val="0.25647718984418155"/>
          <c:y val="2.7911096219355606E-2"/>
        </c:manualLayout>
      </c:layout>
    </c:title>
    <c:plotArea>
      <c:layout>
        <c:manualLayout>
          <c:layoutTarget val="inner"/>
          <c:xMode val="edge"/>
          <c:yMode val="edge"/>
          <c:x val="0.14042803329291254"/>
          <c:y val="0.16205611027844039"/>
          <c:w val="0.80489161344490534"/>
          <c:h val="0.79401856269306814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CC-4A26-9700-39DFEF7B66E4}"/>
            </c:ext>
          </c:extLst>
        </c:ser>
        <c:gapWidth val="27"/>
        <c:axId val="205629696"/>
        <c:axId val="205635584"/>
      </c:barChart>
      <c:catAx>
        <c:axId val="205629696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sz="600"/>
            </a:pPr>
            <a:endParaRPr lang="es-PE"/>
          </a:p>
        </c:txPr>
        <c:crossAx val="205635584"/>
        <c:crosses val="autoZero"/>
        <c:auto val="1"/>
        <c:lblAlgn val="ctr"/>
        <c:lblOffset val="100"/>
      </c:catAx>
      <c:valAx>
        <c:axId val="205635584"/>
        <c:scaling>
          <c:orientation val="minMax"/>
        </c:scaling>
        <c:axPos val="t"/>
        <c:majorGridlines/>
        <c:numFmt formatCode="###\ ###\ ##0" sourceLinked="1"/>
        <c:tickLblPos val="nextTo"/>
        <c:txPr>
          <a:bodyPr/>
          <a:lstStyle/>
          <a:p>
            <a:pPr>
              <a:defRPr lang="es-ES" sz="600" b="1" i="0" baseline="0"/>
            </a:pPr>
            <a:endParaRPr lang="es-PE"/>
          </a:p>
        </c:txPr>
        <c:crossAx val="205629696"/>
        <c:crosses val="autoZero"/>
        <c:crossBetween val="between"/>
      </c:valAx>
    </c:plotArea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SALAS SUPERIORES PENALES LIQUIDADORAS</a:t>
            </a:r>
          </a:p>
          <a:p>
            <a:pPr>
              <a:defRPr lang="es-ES"/>
            </a:pPr>
            <a:r>
              <a:rPr lang="es-PE" sz="1200"/>
              <a:t>CARGA  PROCESAL - EXPEDIENTES</a:t>
            </a:r>
            <a:r>
              <a:rPr lang="es-PE" sz="1200" baseline="0"/>
              <a:t> RESUELTOS - (EN TRÁMITE)</a:t>
            </a:r>
            <a:r>
              <a:rPr lang="es-PE" sz="1200"/>
              <a:t>  </a:t>
            </a:r>
          </a:p>
          <a:p>
            <a:pPr>
              <a:defRPr lang="es-ES"/>
            </a:pPr>
            <a:r>
              <a:rPr lang="es-PE" sz="1200"/>
              <a:t>Periodo : ENERO</a:t>
            </a:r>
            <a:r>
              <a:rPr lang="es-PE" sz="1200" baseline="0"/>
              <a:t> 2017</a:t>
            </a:r>
            <a:endParaRPr lang="es-PE" sz="1200"/>
          </a:p>
        </c:rich>
      </c:tx>
      <c:layout>
        <c:manualLayout>
          <c:xMode val="edge"/>
          <c:yMode val="edge"/>
          <c:x val="0.11980297189642074"/>
          <c:y val="2.0831066355617451E-2"/>
        </c:manualLayout>
      </c:layout>
    </c:title>
    <c:plotArea>
      <c:layout>
        <c:manualLayout>
          <c:layoutTarget val="inner"/>
          <c:xMode val="edge"/>
          <c:yMode val="edge"/>
          <c:x val="4.2696771806461406E-2"/>
          <c:y val="0.41840598831355014"/>
          <c:w val="0.90755551841277871"/>
          <c:h val="0.4469938682958228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0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Boletín!$B$204:$B$205</c:f>
              <c:strCache>
                <c:ptCount val="2"/>
                <c:pt idx="0">
                  <c:v>1º Sala Penal Liquidadora Hyo</c:v>
                </c:pt>
                <c:pt idx="1">
                  <c:v>2º Sala Penal Liquidadora Hyo</c:v>
                </c:pt>
              </c:strCache>
            </c:strRef>
          </c:cat>
          <c:val>
            <c:numRef>
              <c:f>Boletín!$J$204:$J$205</c:f>
              <c:numCache>
                <c:formatCode>#\ ###\ ##0</c:formatCode>
                <c:ptCount val="2"/>
                <c:pt idx="0">
                  <c:v>300</c:v>
                </c:pt>
                <c:pt idx="1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9-4CDB-A373-30860083867B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Boletín!$B$204:$B$205</c:f>
              <c:strCache>
                <c:ptCount val="2"/>
                <c:pt idx="0">
                  <c:v>1º Sala Penal Liquidadora Hyo</c:v>
                </c:pt>
                <c:pt idx="1">
                  <c:v>2º Sala Penal Liquidadora Hyo</c:v>
                </c:pt>
              </c:strCache>
            </c:strRef>
          </c:cat>
          <c:val>
            <c:numRef>
              <c:f>Boletín!$M$204:$M$205</c:f>
              <c:numCache>
                <c:formatCode>#\ ###\ ##0</c:formatCode>
                <c:ptCount val="2"/>
                <c:pt idx="0">
                  <c:v>179</c:v>
                </c:pt>
                <c:pt idx="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9-4CDB-A373-30860083867B}"/>
            </c:ext>
          </c:extLst>
        </c:ser>
        <c:dLbls>
          <c:showVal val="1"/>
        </c:dLbls>
        <c:overlap val="-25"/>
        <c:axId val="207300864"/>
        <c:axId val="207462400"/>
      </c:barChart>
      <c:catAx>
        <c:axId val="207300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207462400"/>
        <c:crosses val="autoZero"/>
        <c:auto val="1"/>
        <c:lblAlgn val="ctr"/>
        <c:lblOffset val="100"/>
      </c:catAx>
      <c:valAx>
        <c:axId val="207462400"/>
        <c:scaling>
          <c:orientation val="minMax"/>
        </c:scaling>
        <c:delete val="1"/>
        <c:axPos val="l"/>
        <c:numFmt formatCode="#\ ###\ ##0" sourceLinked="1"/>
        <c:tickLblPos val="none"/>
        <c:crossAx val="207300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36466896116881"/>
          <c:y val="0.2883844666857483"/>
          <c:w val="0.63489189946154556"/>
          <c:h val="5.809772838699143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JUZGADOS ESPECIALIZADOS CIVILES</a:t>
            </a:r>
          </a:p>
          <a:p>
            <a:pPr>
              <a:defRPr lang="es-ES" sz="1200"/>
            </a:pPr>
            <a:r>
              <a:rPr lang="es-PE" sz="1200"/>
              <a:t>CARGA  PROCESAL - EXPEDIENTES</a:t>
            </a:r>
            <a:r>
              <a:rPr lang="es-PE" sz="1200" baseline="0"/>
              <a:t> RESUELTOS (EN TRÁMITE)</a:t>
            </a:r>
            <a:r>
              <a:rPr lang="es-PE" sz="1200"/>
              <a:t>  </a:t>
            </a:r>
          </a:p>
          <a:p>
            <a:pPr>
              <a:defRPr lang="es-ES" sz="1200"/>
            </a:pPr>
            <a:r>
              <a:rPr lang="es-PE" sz="1200"/>
              <a:t>Periodo : ENERO 2017</a:t>
            </a:r>
          </a:p>
        </c:rich>
      </c:tx>
    </c:title>
    <c:plotArea>
      <c:layout>
        <c:manualLayout>
          <c:layoutTarget val="inner"/>
          <c:xMode val="edge"/>
          <c:yMode val="edge"/>
          <c:x val="2.7684481033950607E-2"/>
          <c:y val="0.33572448825729723"/>
          <c:w val="0.9516217751010998"/>
          <c:h val="0.52161360946896207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Boletín!$B$268:$B$277</c:f>
              <c:strCache>
                <c:ptCount val="10"/>
                <c:pt idx="0">
                  <c:v>JC La Merced</c:v>
                </c:pt>
                <c:pt idx="1">
                  <c:v>JC Satipo</c:v>
                </c:pt>
                <c:pt idx="2">
                  <c:v>6º JC Hyo</c:v>
                </c:pt>
                <c:pt idx="3">
                  <c:v>2º JC Hyo</c:v>
                </c:pt>
                <c:pt idx="4">
                  <c:v>1º JC Hyo</c:v>
                </c:pt>
                <c:pt idx="5">
                  <c:v>3º JC Hyo</c:v>
                </c:pt>
                <c:pt idx="6">
                  <c:v>5º JC Hyo</c:v>
                </c:pt>
                <c:pt idx="7">
                  <c:v>JC Jauja</c:v>
                </c:pt>
                <c:pt idx="8">
                  <c:v>4º JC Hyo</c:v>
                </c:pt>
                <c:pt idx="9">
                  <c:v>JC Trans Jauja</c:v>
                </c:pt>
              </c:strCache>
            </c:strRef>
          </c:cat>
          <c:val>
            <c:numRef>
              <c:f>Boletín!$J$268:$J$277</c:f>
              <c:numCache>
                <c:formatCode>#\ ###\ ##0</c:formatCode>
                <c:ptCount val="10"/>
                <c:pt idx="0">
                  <c:v>1388</c:v>
                </c:pt>
                <c:pt idx="1">
                  <c:v>875</c:v>
                </c:pt>
                <c:pt idx="2">
                  <c:v>416</c:v>
                </c:pt>
                <c:pt idx="3">
                  <c:v>577</c:v>
                </c:pt>
                <c:pt idx="4">
                  <c:v>573</c:v>
                </c:pt>
                <c:pt idx="5">
                  <c:v>494</c:v>
                </c:pt>
                <c:pt idx="6">
                  <c:v>571</c:v>
                </c:pt>
                <c:pt idx="7">
                  <c:v>507</c:v>
                </c:pt>
                <c:pt idx="8">
                  <c:v>251</c:v>
                </c:pt>
                <c:pt idx="9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B-4F7E-917A-3B43EFFE67F2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Boletín!$B$269:$B$277</c:f>
              <c:strCache>
                <c:ptCount val="9"/>
                <c:pt idx="0">
                  <c:v>JC Satipo</c:v>
                </c:pt>
                <c:pt idx="1">
                  <c:v>6º JC Hyo</c:v>
                </c:pt>
                <c:pt idx="2">
                  <c:v>2º JC Hyo</c:v>
                </c:pt>
                <c:pt idx="3">
                  <c:v>1º JC Hyo</c:v>
                </c:pt>
                <c:pt idx="4">
                  <c:v>3º JC Hyo</c:v>
                </c:pt>
                <c:pt idx="5">
                  <c:v>5º JC Hyo</c:v>
                </c:pt>
                <c:pt idx="6">
                  <c:v>JC Jauja</c:v>
                </c:pt>
                <c:pt idx="7">
                  <c:v>4º JC Hyo</c:v>
                </c:pt>
                <c:pt idx="8">
                  <c:v>JC Trans Jauja</c:v>
                </c:pt>
              </c:strCache>
            </c:strRef>
          </c:cat>
          <c:val>
            <c:numRef>
              <c:f>Boletín!$M$268:$M$277</c:f>
              <c:numCache>
                <c:formatCode>#\ ###\ ##0</c:formatCode>
                <c:ptCount val="10"/>
                <c:pt idx="0">
                  <c:v>359</c:v>
                </c:pt>
                <c:pt idx="1">
                  <c:v>127</c:v>
                </c:pt>
                <c:pt idx="2">
                  <c:v>12</c:v>
                </c:pt>
                <c:pt idx="3">
                  <c:v>46</c:v>
                </c:pt>
                <c:pt idx="4">
                  <c:v>65</c:v>
                </c:pt>
                <c:pt idx="5">
                  <c:v>40</c:v>
                </c:pt>
                <c:pt idx="6">
                  <c:v>38</c:v>
                </c:pt>
                <c:pt idx="7">
                  <c:v>30</c:v>
                </c:pt>
                <c:pt idx="8">
                  <c:v>50</c:v>
                </c:pt>
                <c:pt idx="9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5B-4F7E-917A-3B43EFFE67F2}"/>
            </c:ext>
          </c:extLst>
        </c:ser>
        <c:dLbls>
          <c:showVal val="1"/>
        </c:dLbls>
        <c:overlap val="-25"/>
        <c:axId val="207637120"/>
        <c:axId val="207802752"/>
      </c:barChart>
      <c:catAx>
        <c:axId val="207637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207802752"/>
        <c:crosses val="autoZero"/>
        <c:auto val="1"/>
        <c:lblAlgn val="ctr"/>
        <c:lblOffset val="100"/>
      </c:catAx>
      <c:valAx>
        <c:axId val="207802752"/>
        <c:scaling>
          <c:orientation val="minMax"/>
        </c:scaling>
        <c:delete val="1"/>
        <c:axPos val="l"/>
        <c:numFmt formatCode="#\ ###\ ##0" sourceLinked="1"/>
        <c:tickLblPos val="none"/>
        <c:crossAx val="207637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101851803703508"/>
          <c:y val="0.23138903095981084"/>
          <c:w val="0.45179740639915661"/>
          <c:h val="6.8338630398472919E-2"/>
        </c:manualLayout>
      </c:layout>
      <c:txPr>
        <a:bodyPr/>
        <a:lstStyle/>
        <a:p>
          <a:pPr>
            <a:defRPr lang="es-ES" sz="1100" b="0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ESPECIALIZADOS PENALES</a:t>
            </a:r>
            <a:r>
              <a:rPr lang="es-PE" sz="1200" baseline="0"/>
              <a:t> LIQUIDADORES</a:t>
            </a:r>
            <a:endParaRPr lang="es-PE" sz="1200"/>
          </a:p>
          <a:p>
            <a:pPr>
              <a:defRPr lang="es-ES"/>
            </a:pPr>
            <a:r>
              <a:rPr lang="es-PE" sz="1200"/>
              <a:t>CARGA  PROCESAL - EXPEDIENTES</a:t>
            </a:r>
            <a:r>
              <a:rPr lang="es-PE" sz="1200" baseline="0"/>
              <a:t> RESUELTOS (EN TRÁMITE)</a:t>
            </a:r>
            <a:r>
              <a:rPr lang="es-PE" sz="1200"/>
              <a:t>  </a:t>
            </a:r>
          </a:p>
          <a:p>
            <a:pPr>
              <a:defRPr lang="es-ES"/>
            </a:pPr>
            <a:r>
              <a:rPr lang="es-PE" sz="1200"/>
              <a:t>Periodo : ENERO</a:t>
            </a:r>
            <a:r>
              <a:rPr lang="es-PE" sz="1200" baseline="0"/>
              <a:t> 2017</a:t>
            </a:r>
            <a:endParaRPr lang="es-PE" sz="1200"/>
          </a:p>
        </c:rich>
      </c:tx>
      <c:layout>
        <c:manualLayout>
          <c:xMode val="edge"/>
          <c:yMode val="edge"/>
          <c:x val="0.25191115187850066"/>
          <c:y val="2.3452778354008913E-2"/>
        </c:manualLayout>
      </c:layout>
    </c:title>
    <c:plotArea>
      <c:layout>
        <c:manualLayout>
          <c:layoutTarget val="inner"/>
          <c:xMode val="edge"/>
          <c:yMode val="edge"/>
          <c:x val="3.3002081636347179E-2"/>
          <c:y val="0.30035669288183303"/>
          <c:w val="0.93816731529248509"/>
          <c:h val="0.5882406805060000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Boletín!$B$322:$B$329</c:f>
              <c:strCache>
                <c:ptCount val="8"/>
                <c:pt idx="0">
                  <c:v>1º JPLq Hyo</c:v>
                </c:pt>
                <c:pt idx="1">
                  <c:v>2º JPLq Hyo</c:v>
                </c:pt>
                <c:pt idx="2">
                  <c:v>JPLq La Merced</c:v>
                </c:pt>
                <c:pt idx="3">
                  <c:v>3º JPLq Hyo</c:v>
                </c:pt>
                <c:pt idx="4">
                  <c:v>JPLq Tarma</c:v>
                </c:pt>
                <c:pt idx="5">
                  <c:v>JPLq Satipo</c:v>
                </c:pt>
                <c:pt idx="6">
                  <c:v>JPLq Jauja</c:v>
                </c:pt>
                <c:pt idx="7">
                  <c:v>4º JPLq Hyo</c:v>
                </c:pt>
              </c:strCache>
            </c:strRef>
          </c:cat>
          <c:val>
            <c:numRef>
              <c:f>Boletín!$J$322:$J$329</c:f>
              <c:numCache>
                <c:formatCode>#\ ###\ ##0</c:formatCode>
                <c:ptCount val="8"/>
                <c:pt idx="0">
                  <c:v>297</c:v>
                </c:pt>
                <c:pt idx="1">
                  <c:v>173</c:v>
                </c:pt>
                <c:pt idx="2">
                  <c:v>245</c:v>
                </c:pt>
                <c:pt idx="3">
                  <c:v>261</c:v>
                </c:pt>
                <c:pt idx="4">
                  <c:v>31</c:v>
                </c:pt>
                <c:pt idx="5">
                  <c:v>160</c:v>
                </c:pt>
                <c:pt idx="6">
                  <c:v>43</c:v>
                </c:pt>
                <c:pt idx="7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8-4E11-8242-8FDD5F16CF8E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Boletín!$B$322:$B$329</c:f>
              <c:strCache>
                <c:ptCount val="8"/>
                <c:pt idx="0">
                  <c:v>1º JPLq Hyo</c:v>
                </c:pt>
                <c:pt idx="1">
                  <c:v>2º JPLq Hyo</c:v>
                </c:pt>
                <c:pt idx="2">
                  <c:v>JPLq La Merced</c:v>
                </c:pt>
                <c:pt idx="3">
                  <c:v>3º JPLq Hyo</c:v>
                </c:pt>
                <c:pt idx="4">
                  <c:v>JPLq Tarma</c:v>
                </c:pt>
                <c:pt idx="5">
                  <c:v>JPLq Satipo</c:v>
                </c:pt>
                <c:pt idx="6">
                  <c:v>JPLq Jauja</c:v>
                </c:pt>
                <c:pt idx="7">
                  <c:v>4º JPLq Hyo</c:v>
                </c:pt>
              </c:strCache>
            </c:strRef>
          </c:cat>
          <c:val>
            <c:numRef>
              <c:f>Boletín!$M$322:$M$329</c:f>
              <c:numCache>
                <c:formatCode>#\ ###\ ##0</c:formatCode>
                <c:ptCount val="8"/>
                <c:pt idx="0">
                  <c:v>69</c:v>
                </c:pt>
                <c:pt idx="1">
                  <c:v>50</c:v>
                </c:pt>
                <c:pt idx="2">
                  <c:v>95</c:v>
                </c:pt>
                <c:pt idx="3">
                  <c:v>84</c:v>
                </c:pt>
                <c:pt idx="4">
                  <c:v>31</c:v>
                </c:pt>
                <c:pt idx="5">
                  <c:v>50</c:v>
                </c:pt>
                <c:pt idx="6">
                  <c:v>8</c:v>
                </c:pt>
                <c:pt idx="7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58-4E11-8242-8FDD5F16CF8E}"/>
            </c:ext>
          </c:extLst>
        </c:ser>
        <c:dLbls>
          <c:showVal val="1"/>
        </c:dLbls>
        <c:overlap val="-25"/>
        <c:axId val="207531008"/>
        <c:axId val="208409344"/>
      </c:barChart>
      <c:catAx>
        <c:axId val="2075310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208409344"/>
        <c:crosses val="autoZero"/>
        <c:auto val="1"/>
        <c:lblAlgn val="ctr"/>
        <c:lblOffset val="100"/>
      </c:catAx>
      <c:valAx>
        <c:axId val="208409344"/>
        <c:scaling>
          <c:orientation val="minMax"/>
        </c:scaling>
        <c:delete val="1"/>
        <c:axPos val="l"/>
        <c:numFmt formatCode="#\ ###\ ##0" sourceLinked="1"/>
        <c:tickLblPos val="none"/>
        <c:crossAx val="207531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440255590528057"/>
          <c:y val="0.23649110733431791"/>
          <c:w val="0.44895704080059323"/>
          <c:h val="5.1739368560402656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ESPECIALIZADOS  DE TRABAJO</a:t>
            </a:r>
          </a:p>
          <a:p>
            <a:pPr>
              <a:defRPr lang="es-ES"/>
            </a:pPr>
            <a:r>
              <a:rPr lang="es-PE" sz="1200"/>
              <a:t>CARGA  PROCESAL - EXPEDIENTES RESUELTOS (EN TRÁMITE)  </a:t>
            </a:r>
          </a:p>
          <a:p>
            <a:pPr>
              <a:defRPr lang="es-ES"/>
            </a:pPr>
            <a:r>
              <a:rPr lang="es-PE" sz="1200"/>
              <a:t>Periodo : ENERO 2017</a:t>
            </a:r>
          </a:p>
        </c:rich>
      </c:tx>
      <c:layout>
        <c:manualLayout>
          <c:xMode val="edge"/>
          <c:yMode val="edge"/>
          <c:x val="0.2203220614517622"/>
          <c:y val="1.1575624947117943E-2"/>
        </c:manualLayout>
      </c:layout>
    </c:title>
    <c:plotArea>
      <c:layout>
        <c:manualLayout>
          <c:layoutTarget val="inner"/>
          <c:xMode val="edge"/>
          <c:yMode val="edge"/>
          <c:x val="6.1036848042049001E-2"/>
          <c:y val="0.31673996845126839"/>
          <c:w val="0.88883679602743859"/>
          <c:h val="0.5626639112163275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Boletín!$B$416:$B$420</c:f>
              <c:strCache>
                <c:ptCount val="5"/>
                <c:pt idx="0">
                  <c:v>2° JT Hyo</c:v>
                </c:pt>
                <c:pt idx="1">
                  <c:v>1° JT Hyo</c:v>
                </c:pt>
                <c:pt idx="2">
                  <c:v>JT Trans Hyo</c:v>
                </c:pt>
                <c:pt idx="3">
                  <c:v>3° JT Trans Hyo</c:v>
                </c:pt>
                <c:pt idx="4">
                  <c:v>JT La Merced</c:v>
                </c:pt>
              </c:strCache>
            </c:strRef>
          </c:cat>
          <c:val>
            <c:numRef>
              <c:f>Boletín!$J$416:$J$420</c:f>
              <c:numCache>
                <c:formatCode>#\ ###\ ##0</c:formatCode>
                <c:ptCount val="5"/>
                <c:pt idx="0">
                  <c:v>152</c:v>
                </c:pt>
                <c:pt idx="1">
                  <c:v>1107</c:v>
                </c:pt>
                <c:pt idx="2">
                  <c:v>1490</c:v>
                </c:pt>
                <c:pt idx="3">
                  <c:v>130</c:v>
                </c:pt>
                <c:pt idx="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9-4858-A3E6-57D1669DDB44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Boletín!$B$416:$B$420</c:f>
              <c:strCache>
                <c:ptCount val="5"/>
                <c:pt idx="0">
                  <c:v>2° JT Hyo</c:v>
                </c:pt>
                <c:pt idx="1">
                  <c:v>1° JT Hyo</c:v>
                </c:pt>
                <c:pt idx="2">
                  <c:v>JT Trans Hyo</c:v>
                </c:pt>
                <c:pt idx="3">
                  <c:v>3° JT Trans Hyo</c:v>
                </c:pt>
                <c:pt idx="4">
                  <c:v>JT La Merced</c:v>
                </c:pt>
              </c:strCache>
            </c:strRef>
          </c:cat>
          <c:val>
            <c:numRef>
              <c:f>Boletín!$M$416:$M$420</c:f>
              <c:numCache>
                <c:formatCode>#\ ###\ ##0</c:formatCode>
                <c:ptCount val="5"/>
                <c:pt idx="0">
                  <c:v>22</c:v>
                </c:pt>
                <c:pt idx="1">
                  <c:v>86</c:v>
                </c:pt>
                <c:pt idx="2">
                  <c:v>96</c:v>
                </c:pt>
                <c:pt idx="3">
                  <c:v>18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B9-4858-A3E6-57D1669DDB44}"/>
            </c:ext>
          </c:extLst>
        </c:ser>
        <c:dLbls>
          <c:showVal val="1"/>
        </c:dLbls>
        <c:overlap val="-25"/>
        <c:axId val="208530816"/>
        <c:axId val="208807040"/>
      </c:barChart>
      <c:catAx>
        <c:axId val="208530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208807040"/>
        <c:crosses val="autoZero"/>
        <c:auto val="1"/>
        <c:lblAlgn val="ctr"/>
        <c:lblOffset val="100"/>
      </c:catAx>
      <c:valAx>
        <c:axId val="208807040"/>
        <c:scaling>
          <c:orientation val="minMax"/>
        </c:scaling>
        <c:delete val="1"/>
        <c:axPos val="l"/>
        <c:numFmt formatCode="#\ ###\ ##0" sourceLinked="1"/>
        <c:tickLblPos val="none"/>
        <c:crossAx val="2085308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961156800773521"/>
          <c:y val="0.21588428809971191"/>
          <c:w val="0.527394061461678"/>
          <c:h val="6.9773313370294118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ESPECIALIZADOS DE FAMILIA</a:t>
            </a:r>
          </a:p>
          <a:p>
            <a:pPr>
              <a:defRPr lang="es-ES"/>
            </a:pPr>
            <a:r>
              <a:rPr lang="es-PE" sz="1200"/>
              <a:t>CARGA  PROCESAL - EXPEDIENTES RESUELTOS (EN TRÁMITE)  </a:t>
            </a:r>
          </a:p>
          <a:p>
            <a:pPr>
              <a:defRPr lang="es-ES"/>
            </a:pPr>
            <a:r>
              <a:rPr lang="es-PE" sz="1200"/>
              <a:t>Periodo : ENERO 2017</a:t>
            </a:r>
          </a:p>
        </c:rich>
      </c:tx>
      <c:layout>
        <c:manualLayout>
          <c:xMode val="edge"/>
          <c:yMode val="edge"/>
          <c:x val="0.16220519822841001"/>
          <c:y val="1.9417531438390801E-2"/>
        </c:manualLayout>
      </c:layout>
    </c:title>
    <c:plotArea>
      <c:layout>
        <c:manualLayout>
          <c:layoutTarget val="inner"/>
          <c:xMode val="edge"/>
          <c:yMode val="edge"/>
          <c:x val="5.6488740479113085E-2"/>
          <c:y val="0.33812980658971487"/>
          <c:w val="0.90586710119853298"/>
          <c:h val="0.544408017179676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Boletín!$B$493:$B$497</c:f>
              <c:strCache>
                <c:ptCount val="5"/>
                <c:pt idx="0">
                  <c:v>1º JF Hyo</c:v>
                </c:pt>
                <c:pt idx="1">
                  <c:v>4º JF Hyo</c:v>
                </c:pt>
                <c:pt idx="2">
                  <c:v>2º JF Hyo</c:v>
                </c:pt>
                <c:pt idx="3">
                  <c:v>3º JF Hyo</c:v>
                </c:pt>
                <c:pt idx="4">
                  <c:v>J. Fam. Satipo</c:v>
                </c:pt>
              </c:strCache>
            </c:strRef>
          </c:cat>
          <c:val>
            <c:numRef>
              <c:f>Boletín!$J$493:$J$497</c:f>
              <c:numCache>
                <c:formatCode>#\ ###\ ##0</c:formatCode>
                <c:ptCount val="5"/>
                <c:pt idx="0">
                  <c:v>469</c:v>
                </c:pt>
                <c:pt idx="1">
                  <c:v>374</c:v>
                </c:pt>
                <c:pt idx="2">
                  <c:v>314</c:v>
                </c:pt>
                <c:pt idx="3">
                  <c:v>612</c:v>
                </c:pt>
                <c:pt idx="4">
                  <c:v>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89-4222-A11C-2F1F41624242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Boletín!$B$493:$B$497</c:f>
              <c:strCache>
                <c:ptCount val="5"/>
                <c:pt idx="0">
                  <c:v>1º JF Hyo</c:v>
                </c:pt>
                <c:pt idx="1">
                  <c:v>4º JF Hyo</c:v>
                </c:pt>
                <c:pt idx="2">
                  <c:v>2º JF Hyo</c:v>
                </c:pt>
                <c:pt idx="3">
                  <c:v>3º JF Hyo</c:v>
                </c:pt>
                <c:pt idx="4">
                  <c:v>J. Fam. Satipo</c:v>
                </c:pt>
              </c:strCache>
            </c:strRef>
          </c:cat>
          <c:val>
            <c:numRef>
              <c:f>Boletín!$M$493:$M$497</c:f>
              <c:numCache>
                <c:formatCode>#\ ###\ ##0</c:formatCode>
                <c:ptCount val="5"/>
                <c:pt idx="0">
                  <c:v>194</c:v>
                </c:pt>
                <c:pt idx="1">
                  <c:v>220</c:v>
                </c:pt>
                <c:pt idx="2">
                  <c:v>200</c:v>
                </c:pt>
                <c:pt idx="3">
                  <c:v>221</c:v>
                </c:pt>
                <c:pt idx="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89-4222-A11C-2F1F41624242}"/>
            </c:ext>
          </c:extLst>
        </c:ser>
        <c:dLbls>
          <c:showVal val="1"/>
        </c:dLbls>
        <c:overlap val="-25"/>
        <c:axId val="248385536"/>
        <c:axId val="248387072"/>
      </c:barChart>
      <c:catAx>
        <c:axId val="248385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248387072"/>
        <c:crosses val="autoZero"/>
        <c:auto val="1"/>
        <c:lblAlgn val="ctr"/>
        <c:lblOffset val="100"/>
      </c:catAx>
      <c:valAx>
        <c:axId val="248387072"/>
        <c:scaling>
          <c:orientation val="minMax"/>
        </c:scaling>
        <c:delete val="1"/>
        <c:axPos val="l"/>
        <c:numFmt formatCode="#\ ###\ ##0" sourceLinked="1"/>
        <c:majorTickMark val="none"/>
        <c:tickLblPos val="none"/>
        <c:crossAx val="248385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113874039090541"/>
          <c:y val="0.26451412672477481"/>
          <c:w val="0.55187656810165953"/>
          <c:h val="7.0224906352725339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100"/>
              <a:t>JUZGADOS ESPECIALIZADOS MIXTOS</a:t>
            </a:r>
          </a:p>
          <a:p>
            <a:pPr>
              <a:defRPr lang="es-ES" sz="1100"/>
            </a:pPr>
            <a:r>
              <a:rPr lang="es-PE" sz="1100"/>
              <a:t>CARGA  PROCESAL - EXPEDIENTES</a:t>
            </a:r>
            <a:r>
              <a:rPr lang="es-PE" sz="1100" baseline="0"/>
              <a:t> RESUELTOS (EN TRÁMITE)</a:t>
            </a:r>
            <a:r>
              <a:rPr lang="es-PE" sz="1100"/>
              <a:t>  </a:t>
            </a:r>
          </a:p>
          <a:p>
            <a:pPr>
              <a:defRPr lang="es-ES" sz="1100"/>
            </a:pPr>
            <a:r>
              <a:rPr lang="es-PE" sz="1100"/>
              <a:t>Periodo : ENERO 2017</a:t>
            </a:r>
          </a:p>
        </c:rich>
      </c:tx>
      <c:layout>
        <c:manualLayout>
          <c:xMode val="edge"/>
          <c:yMode val="edge"/>
          <c:x val="0.18914349313930945"/>
          <c:y val="2.4913622356980629E-2"/>
        </c:manualLayout>
      </c:layout>
    </c:title>
    <c:plotArea>
      <c:layout>
        <c:manualLayout>
          <c:layoutTarget val="inner"/>
          <c:xMode val="edge"/>
          <c:yMode val="edge"/>
          <c:x val="4.3951404281974207E-2"/>
          <c:y val="0.3592205933270507"/>
          <c:w val="0.92702995291418822"/>
          <c:h val="0.5224984903139836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tx2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Boletín!$B$454:$B$460</c:f>
              <c:strCache>
                <c:ptCount val="7"/>
                <c:pt idx="0">
                  <c:v>JM Concepción</c:v>
                </c:pt>
                <c:pt idx="1">
                  <c:v>JM Pampas</c:v>
                </c:pt>
                <c:pt idx="2">
                  <c:v>JM Tarma</c:v>
                </c:pt>
                <c:pt idx="3">
                  <c:v>JM Chupaca</c:v>
                </c:pt>
                <c:pt idx="4">
                  <c:v>JM Junín</c:v>
                </c:pt>
                <c:pt idx="5">
                  <c:v>JM Oxapampa</c:v>
                </c:pt>
                <c:pt idx="6">
                  <c:v>JM La Oroya</c:v>
                </c:pt>
              </c:strCache>
            </c:strRef>
          </c:cat>
          <c:val>
            <c:numRef>
              <c:f>Boletín!$J$454:$J$460</c:f>
              <c:numCache>
                <c:formatCode>#\ ###\ ##0</c:formatCode>
                <c:ptCount val="7"/>
                <c:pt idx="0">
                  <c:v>710</c:v>
                </c:pt>
                <c:pt idx="1">
                  <c:v>1275</c:v>
                </c:pt>
                <c:pt idx="2">
                  <c:v>679</c:v>
                </c:pt>
                <c:pt idx="3">
                  <c:v>1212</c:v>
                </c:pt>
                <c:pt idx="4">
                  <c:v>324</c:v>
                </c:pt>
                <c:pt idx="5">
                  <c:v>1327</c:v>
                </c:pt>
                <c:pt idx="6">
                  <c:v>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EE-450A-B2EC-0A1FF2083727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Boletín!$B$454:$B$460</c:f>
              <c:strCache>
                <c:ptCount val="7"/>
                <c:pt idx="0">
                  <c:v>JM Concepción</c:v>
                </c:pt>
                <c:pt idx="1">
                  <c:v>JM Pampas</c:v>
                </c:pt>
                <c:pt idx="2">
                  <c:v>JM Tarma</c:v>
                </c:pt>
                <c:pt idx="3">
                  <c:v>JM Chupaca</c:v>
                </c:pt>
                <c:pt idx="4">
                  <c:v>JM Junín</c:v>
                </c:pt>
                <c:pt idx="5">
                  <c:v>JM Oxapampa</c:v>
                </c:pt>
                <c:pt idx="6">
                  <c:v>JM La Oroya</c:v>
                </c:pt>
              </c:strCache>
            </c:strRef>
          </c:cat>
          <c:val>
            <c:numRef>
              <c:f>Boletín!$M$454:$M$460</c:f>
              <c:numCache>
                <c:formatCode>#\ ###\ ##0</c:formatCode>
                <c:ptCount val="7"/>
                <c:pt idx="0">
                  <c:v>83</c:v>
                </c:pt>
                <c:pt idx="1">
                  <c:v>126</c:v>
                </c:pt>
                <c:pt idx="2">
                  <c:v>121</c:v>
                </c:pt>
                <c:pt idx="3">
                  <c:v>100</c:v>
                </c:pt>
                <c:pt idx="4">
                  <c:v>20</c:v>
                </c:pt>
                <c:pt idx="5">
                  <c:v>17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EE-450A-B2EC-0A1FF2083727}"/>
            </c:ext>
          </c:extLst>
        </c:ser>
        <c:dLbls>
          <c:showVal val="1"/>
        </c:dLbls>
        <c:overlap val="-25"/>
        <c:axId val="248426880"/>
        <c:axId val="248428416"/>
      </c:barChart>
      <c:catAx>
        <c:axId val="248426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248428416"/>
        <c:crosses val="autoZero"/>
        <c:auto val="1"/>
        <c:lblAlgn val="ctr"/>
        <c:lblOffset val="100"/>
      </c:catAx>
      <c:valAx>
        <c:axId val="248428416"/>
        <c:scaling>
          <c:orientation val="minMax"/>
        </c:scaling>
        <c:delete val="1"/>
        <c:axPos val="l"/>
        <c:numFmt formatCode="#\ ###\ ##0" sourceLinked="1"/>
        <c:tickLblPos val="none"/>
        <c:crossAx val="2484268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976145386890153"/>
          <c:y val="0.24946711182694037"/>
          <c:w val="0.53235800116037468"/>
          <c:h val="6.2350584817676337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image" Target="../media/image7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image" Target="../media/image6.emf"/><Relationship Id="rId1" Type="http://schemas.openxmlformats.org/officeDocument/2006/relationships/image" Target="../media/image5.jpe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449297</xdr:colOff>
      <xdr:row>22</xdr:row>
      <xdr:rowOff>93383</xdr:rowOff>
    </xdr:from>
    <xdr:to>
      <xdr:col>12</xdr:col>
      <xdr:colOff>333375</xdr:colOff>
      <xdr:row>56</xdr:row>
      <xdr:rowOff>109258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0.07852</cdr:x>
      <cdr:y>0.90113</cdr:y>
    </cdr:from>
    <cdr:to>
      <cdr:x>1</cdr:x>
      <cdr:y>0.96756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0.33645</cdr:x>
      <cdr:y>0.85017</cdr:y>
    </cdr:from>
    <cdr:to>
      <cdr:x>0.94308</cdr:x>
      <cdr:y>0.89272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1183901</xdr:colOff>
      <xdr:row>59</xdr:row>
      <xdr:rowOff>152400</xdr:rowOff>
    </xdr:from>
    <xdr:to>
      <xdr:col>11</xdr:col>
      <xdr:colOff>21851</xdr:colOff>
      <xdr:row>78</xdr:row>
      <xdr:rowOff>59391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359148</xdr:colOff>
      <xdr:row>49</xdr:row>
      <xdr:rowOff>98612</xdr:rowOff>
    </xdr:from>
    <xdr:to>
      <xdr:col>12</xdr:col>
      <xdr:colOff>101973</xdr:colOff>
      <xdr:row>69</xdr:row>
      <xdr:rowOff>126321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1545233</xdr:colOff>
      <xdr:row>17</xdr:row>
      <xdr:rowOff>30239</xdr:rowOff>
    </xdr:from>
    <xdr:to>
      <xdr:col>16</xdr:col>
      <xdr:colOff>316077</xdr:colOff>
      <xdr:row>58</xdr:row>
      <xdr:rowOff>137583</xdr:rowOff>
    </xdr:to>
    <xdr:pic>
      <xdr:nvPicPr>
        <xdr:cNvPr id="6" name="Picture 1" descr="http://www.rpp.com.pe/pict.php?g=-1&amp;p=/picnewsa/7964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233" y="5766406"/>
          <a:ext cx="8133981" cy="6616094"/>
        </a:xfrm>
        <a:prstGeom prst="rect">
          <a:avLst/>
        </a:prstGeom>
        <a:noFill/>
      </xdr:spPr>
    </xdr:pic>
    <xdr:clientData/>
  </xdr:twoCellAnchor>
  <xdr:twoCellAnchor>
    <xdr:from>
      <xdr:col>10</xdr:col>
      <xdr:colOff>74083</xdr:colOff>
      <xdr:row>2</xdr:row>
      <xdr:rowOff>52586</xdr:rowOff>
    </xdr:from>
    <xdr:to>
      <xdr:col>12</xdr:col>
      <xdr:colOff>836082</xdr:colOff>
      <xdr:row>10</xdr:row>
      <xdr:rowOff>105833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6166" y="772253"/>
          <a:ext cx="1619249" cy="1323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21165</xdr:colOff>
      <xdr:row>88</xdr:row>
      <xdr:rowOff>10583</xdr:rowOff>
    </xdr:from>
    <xdr:to>
      <xdr:col>21</xdr:col>
      <xdr:colOff>857250</xdr:colOff>
      <xdr:row>91</xdr:row>
      <xdr:rowOff>127000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65" y="17621250"/>
          <a:ext cx="11250085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317500</xdr:colOff>
      <xdr:row>208</xdr:row>
      <xdr:rowOff>21166</xdr:rowOff>
    </xdr:from>
    <xdr:to>
      <xdr:col>15</xdr:col>
      <xdr:colOff>433916</xdr:colOff>
      <xdr:row>229</xdr:row>
      <xdr:rowOff>63499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222250</xdr:colOff>
      <xdr:row>281</xdr:row>
      <xdr:rowOff>31750</xdr:rowOff>
    </xdr:from>
    <xdr:to>
      <xdr:col>18</xdr:col>
      <xdr:colOff>465668</xdr:colOff>
      <xdr:row>310</xdr:row>
      <xdr:rowOff>116416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21165</xdr:colOff>
      <xdr:row>333</xdr:row>
      <xdr:rowOff>74082</xdr:rowOff>
    </xdr:from>
    <xdr:to>
      <xdr:col>18</xdr:col>
      <xdr:colOff>126999</xdr:colOff>
      <xdr:row>361</xdr:row>
      <xdr:rowOff>105833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391583</xdr:colOff>
      <xdr:row>422</xdr:row>
      <xdr:rowOff>95250</xdr:rowOff>
    </xdr:from>
    <xdr:to>
      <xdr:col>17</xdr:col>
      <xdr:colOff>264584</xdr:colOff>
      <xdr:row>444</xdr:row>
      <xdr:rowOff>105834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412750</xdr:colOff>
      <xdr:row>498</xdr:row>
      <xdr:rowOff>148169</xdr:rowOff>
    </xdr:from>
    <xdr:to>
      <xdr:col>16</xdr:col>
      <xdr:colOff>137583</xdr:colOff>
      <xdr:row>518</xdr:row>
      <xdr:rowOff>127000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433917</xdr:colOff>
      <xdr:row>462</xdr:row>
      <xdr:rowOff>116417</xdr:rowOff>
    </xdr:from>
    <xdr:to>
      <xdr:col>16</xdr:col>
      <xdr:colOff>423333</xdr:colOff>
      <xdr:row>483</xdr:row>
      <xdr:rowOff>116417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359833</xdr:colOff>
      <xdr:row>172</xdr:row>
      <xdr:rowOff>21166</xdr:rowOff>
    </xdr:from>
    <xdr:to>
      <xdr:col>15</xdr:col>
      <xdr:colOff>412749</xdr:colOff>
      <xdr:row>194</xdr:row>
      <xdr:rowOff>10582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53539</xdr:colOff>
      <xdr:row>580</xdr:row>
      <xdr:rowOff>75947</xdr:rowOff>
    </xdr:from>
    <xdr:to>
      <xdr:col>21</xdr:col>
      <xdr:colOff>851649</xdr:colOff>
      <xdr:row>609</xdr:row>
      <xdr:rowOff>33616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867832</xdr:colOff>
      <xdr:row>139</xdr:row>
      <xdr:rowOff>42333</xdr:rowOff>
    </xdr:from>
    <xdr:to>
      <xdr:col>9</xdr:col>
      <xdr:colOff>455082</xdr:colOff>
      <xdr:row>157</xdr:row>
      <xdr:rowOff>42333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508000</xdr:colOff>
      <xdr:row>139</xdr:row>
      <xdr:rowOff>42333</xdr:rowOff>
    </xdr:from>
    <xdr:to>
      <xdr:col>20</xdr:col>
      <xdr:colOff>507999</xdr:colOff>
      <xdr:row>157</xdr:row>
      <xdr:rowOff>63500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116416</xdr:colOff>
      <xdr:row>14</xdr:row>
      <xdr:rowOff>1</xdr:rowOff>
    </xdr:from>
    <xdr:to>
      <xdr:col>13</xdr:col>
      <xdr:colOff>571499</xdr:colOff>
      <xdr:row>32</xdr:row>
      <xdr:rowOff>74085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74083</xdr:colOff>
      <xdr:row>93</xdr:row>
      <xdr:rowOff>52915</xdr:rowOff>
    </xdr:from>
    <xdr:to>
      <xdr:col>14</xdr:col>
      <xdr:colOff>105832</xdr:colOff>
      <xdr:row>112</xdr:row>
      <xdr:rowOff>84667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317500</xdr:colOff>
      <xdr:row>59</xdr:row>
      <xdr:rowOff>42332</xdr:rowOff>
    </xdr:from>
    <xdr:to>
      <xdr:col>14</xdr:col>
      <xdr:colOff>687915</xdr:colOff>
      <xdr:row>80</xdr:row>
      <xdr:rowOff>21167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433914</xdr:colOff>
      <xdr:row>140</xdr:row>
      <xdr:rowOff>31749</xdr:rowOff>
    </xdr:from>
    <xdr:to>
      <xdr:col>17</xdr:col>
      <xdr:colOff>190500</xdr:colOff>
      <xdr:row>168</xdr:row>
      <xdr:rowOff>31750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e_Microsoft_Office_Word_97-20032.doc"/><Relationship Id="rId4" Type="http://schemas.openxmlformats.org/officeDocument/2006/relationships/oleObject" Target="../embeddings/Documento_de_Microsoft_Office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cumento_de_Microsoft_Office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o_de_Microsoft_Office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5" Type="http://schemas.openxmlformats.org/officeDocument/2006/relationships/hyperlink" Target="http://www.pj.gob.pe/" TargetMode="External"/><Relationship Id="rId4" Type="http://schemas.openxmlformats.org/officeDocument/2006/relationships/hyperlink" Target="http://www.pj.gob.pe/" TargetMode="External"/><Relationship Id="rId9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.gob.pe/" TargetMode="Externa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/>
    <row r="2" spans="2:16" ht="30" customHeight="1">
      <c r="B2" s="367" t="s">
        <v>76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9"/>
    </row>
    <row r="3" spans="2:16" ht="30" customHeight="1">
      <c r="B3" s="370" t="s">
        <v>60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2"/>
    </row>
    <row r="4" spans="2:16" ht="11.25" customHeight="1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>
      <c r="B5" s="373" t="s">
        <v>77</v>
      </c>
      <c r="C5" s="140"/>
      <c r="D5" s="374" t="s">
        <v>44</v>
      </c>
      <c r="E5" s="375"/>
      <c r="F5" s="376"/>
      <c r="G5" s="141"/>
      <c r="H5" s="374" t="s">
        <v>56</v>
      </c>
      <c r="I5" s="375"/>
      <c r="J5" s="375"/>
      <c r="K5" s="375"/>
      <c r="L5" s="375"/>
      <c r="M5" s="375"/>
      <c r="N5" s="376"/>
    </row>
    <row r="6" spans="2:16" ht="32.25" customHeight="1">
      <c r="B6" s="373"/>
      <c r="C6" s="140"/>
      <c r="D6" s="377" t="s">
        <v>57</v>
      </c>
      <c r="E6" s="379" t="s">
        <v>97</v>
      </c>
      <c r="F6" s="380"/>
      <c r="G6" s="45"/>
      <c r="H6" s="377" t="s">
        <v>89</v>
      </c>
      <c r="I6" s="381" t="s">
        <v>98</v>
      </c>
      <c r="J6" s="381"/>
      <c r="K6" s="381"/>
      <c r="L6" s="381"/>
      <c r="M6" s="381"/>
      <c r="N6" s="381"/>
    </row>
    <row r="7" spans="2:16" ht="36" customHeight="1">
      <c r="B7" s="373"/>
      <c r="C7" s="140"/>
      <c r="D7" s="378"/>
      <c r="E7" s="125" t="s">
        <v>96</v>
      </c>
      <c r="F7" s="126" t="s">
        <v>0</v>
      </c>
      <c r="G7" s="127"/>
      <c r="H7" s="378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L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ref="M11" si="2">SUM(M12:M16)</f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3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4">IF(M12&gt;0,+M12/H12*100,0)</f>
        <v>61.098772960467599</v>
      </c>
      <c r="O12"/>
      <c r="P12" s="22"/>
    </row>
    <row r="13" spans="2:16" s="17" customFormat="1" ht="17.25" customHeight="1">
      <c r="B13" s="130" t="s">
        <v>67</v>
      </c>
      <c r="C13" s="171"/>
      <c r="D13" s="164">
        <v>120242.526</v>
      </c>
      <c r="E13" s="165">
        <v>80226.465909999999</v>
      </c>
      <c r="F13" s="166">
        <f t="shared" si="3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4"/>
        <v>65.86331214101331</v>
      </c>
      <c r="O13"/>
      <c r="P13" s="22"/>
    </row>
    <row r="14" spans="2:16" s="17" customFormat="1" ht="17.25" customHeight="1">
      <c r="B14" s="130" t="s">
        <v>35</v>
      </c>
      <c r="C14" s="163"/>
      <c r="D14" s="172">
        <v>211913.77</v>
      </c>
      <c r="E14" s="173">
        <v>124675.99458</v>
      </c>
      <c r="F14" s="166">
        <f t="shared" si="3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4"/>
        <v>43.65717686685219</v>
      </c>
      <c r="O14"/>
      <c r="P14" s="22"/>
    </row>
    <row r="15" spans="2:16" s="17" customFormat="1" ht="17.25" customHeight="1">
      <c r="B15" s="132" t="s">
        <v>32</v>
      </c>
      <c r="C15" s="163"/>
      <c r="D15" s="164">
        <v>31121.08</v>
      </c>
      <c r="E15" s="165">
        <v>7634.5176899999997</v>
      </c>
      <c r="F15" s="166">
        <f t="shared" si="3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4"/>
        <v>0</v>
      </c>
      <c r="O15"/>
      <c r="P15" s="22"/>
    </row>
    <row r="16" spans="2:16" s="17" customFormat="1" ht="17.25" customHeight="1">
      <c r="B16" s="130" t="s">
        <v>36</v>
      </c>
      <c r="C16" s="163"/>
      <c r="D16" s="172">
        <v>27551.216</v>
      </c>
      <c r="E16" s="173">
        <v>18814.304240000001</v>
      </c>
      <c r="F16" s="166">
        <f t="shared" si="3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4"/>
        <v>66.188235212432332</v>
      </c>
      <c r="O16"/>
      <c r="P16" s="22"/>
    </row>
    <row r="17" spans="2:16" s="17" customFormat="1" ht="20.25" customHeight="1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3"/>
        <v>13.728059851716482</v>
      </c>
      <c r="G17" s="150"/>
      <c r="H17" s="178">
        <f t="shared" ref="H17:M17" si="5">SUM(H18:H19)</f>
        <v>56288.718999999997</v>
      </c>
      <c r="I17" s="181">
        <f t="shared" si="5"/>
        <v>4207.9049999999997</v>
      </c>
      <c r="J17" s="182">
        <f t="shared" si="5"/>
        <v>0</v>
      </c>
      <c r="K17" s="182">
        <f t="shared" si="5"/>
        <v>450.62493999999998</v>
      </c>
      <c r="L17" s="183">
        <f t="shared" si="5"/>
        <v>112.319</v>
      </c>
      <c r="M17" s="183">
        <f t="shared" si="5"/>
        <v>4770.8489399999999</v>
      </c>
      <c r="N17" s="180">
        <f t="shared" si="4"/>
        <v>8.4756750993036452</v>
      </c>
      <c r="O17"/>
      <c r="P17" s="22"/>
    </row>
    <row r="18" spans="2:16" s="17" customFormat="1" ht="17.25" customHeight="1">
      <c r="B18" s="132" t="s">
        <v>32</v>
      </c>
      <c r="C18" s="163"/>
      <c r="D18" s="164">
        <v>110365.425</v>
      </c>
      <c r="E18" s="165">
        <v>16778.810600000001</v>
      </c>
      <c r="F18" s="166">
        <f t="shared" si="3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4"/>
        <v>0</v>
      </c>
      <c r="O18"/>
      <c r="P18" s="22"/>
    </row>
    <row r="19" spans="2:16" s="17" customFormat="1" ht="17.25" customHeight="1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3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4"/>
        <v>8.4756750993036452</v>
      </c>
      <c r="O19"/>
      <c r="P19" s="22"/>
    </row>
    <row r="20" spans="2:16" s="17" customFormat="1" ht="7.5" customHeight="1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>
      <c r="I21" s="121"/>
    </row>
    <row r="22" spans="2:16" ht="13.5">
      <c r="B22" s="364" t="s">
        <v>5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</row>
    <row r="23" spans="2:16">
      <c r="C23" s="2"/>
      <c r="G23" s="2"/>
      <c r="O23" s="17"/>
    </row>
    <row r="57" spans="2:13">
      <c r="B57" s="365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</row>
    <row r="80" spans="4:19">
      <c r="D80" s="42" t="s">
        <v>79</v>
      </c>
      <c r="E80" s="134">
        <v>72.059905999999998</v>
      </c>
      <c r="H80" s="365" t="s">
        <v>93</v>
      </c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</row>
    <row r="81" spans="4:5">
      <c r="D81" s="42" t="s">
        <v>80</v>
      </c>
      <c r="E81" s="134">
        <v>73.190010999999998</v>
      </c>
    </row>
    <row r="82" spans="4:5">
      <c r="D82" s="42" t="s">
        <v>81</v>
      </c>
      <c r="E82" s="134">
        <v>88.855312999999995</v>
      </c>
    </row>
    <row r="83" spans="4:5">
      <c r="D83" s="42" t="s">
        <v>82</v>
      </c>
      <c r="E83" s="134">
        <v>76.285433999999995</v>
      </c>
    </row>
    <row r="84" spans="4:5">
      <c r="D84" s="42" t="s">
        <v>81</v>
      </c>
      <c r="E84" s="134">
        <v>79.872392000000005</v>
      </c>
    </row>
    <row r="85" spans="4:5">
      <c r="D85" s="42" t="s">
        <v>83</v>
      </c>
      <c r="E85" s="134">
        <v>109.186836</v>
      </c>
    </row>
    <row r="86" spans="4:5">
      <c r="D86" s="42" t="s">
        <v>83</v>
      </c>
      <c r="E86" s="134">
        <v>118.64699400000001</v>
      </c>
    </row>
    <row r="87" spans="4:5">
      <c r="D87" s="42" t="s">
        <v>82</v>
      </c>
      <c r="E87" s="134">
        <v>95.262722999999994</v>
      </c>
    </row>
    <row r="88" spans="4:5">
      <c r="D88" s="42" t="s">
        <v>84</v>
      </c>
      <c r="E88" s="134">
        <v>121.43264499999999</v>
      </c>
    </row>
    <row r="89" spans="4:5">
      <c r="D89" s="42" t="s">
        <v>85</v>
      </c>
      <c r="E89" s="134">
        <v>199.150533</v>
      </c>
    </row>
    <row r="90" spans="4:5">
      <c r="D90" s="42" t="s">
        <v>86</v>
      </c>
      <c r="E90" s="134">
        <v>77.710758999999996</v>
      </c>
    </row>
    <row r="91" spans="4:5">
      <c r="D91" s="42" t="s">
        <v>87</v>
      </c>
      <c r="E91" s="134">
        <v>188.401284</v>
      </c>
    </row>
    <row r="92" spans="4:5">
      <c r="D92" s="42" t="s">
        <v>79</v>
      </c>
      <c r="E92" s="135">
        <v>75.037952360000006</v>
      </c>
    </row>
    <row r="93" spans="4:5">
      <c r="D93" s="42" t="s">
        <v>80</v>
      </c>
      <c r="E93" s="135">
        <v>76.858022450000007</v>
      </c>
    </row>
    <row r="94" spans="4:5">
      <c r="D94" s="42" t="s">
        <v>81</v>
      </c>
      <c r="E94" s="135">
        <v>89.92422096</v>
      </c>
    </row>
    <row r="95" spans="4:5">
      <c r="D95" s="42" t="s">
        <v>82</v>
      </c>
      <c r="E95" s="135">
        <v>102.47203928</v>
      </c>
    </row>
    <row r="96" spans="4:5">
      <c r="D96" s="42" t="s">
        <v>81</v>
      </c>
      <c r="E96" s="135">
        <v>84.372476890000002</v>
      </c>
    </row>
    <row r="97" spans="4:5">
      <c r="D97" s="42" t="s">
        <v>83</v>
      </c>
      <c r="E97" s="135">
        <v>88.91274353</v>
      </c>
    </row>
    <row r="98" spans="4:5">
      <c r="D98" s="42" t="s">
        <v>83</v>
      </c>
      <c r="E98" s="135">
        <v>130.095</v>
      </c>
    </row>
    <row r="99" spans="4:5">
      <c r="D99" s="42" t="s">
        <v>82</v>
      </c>
      <c r="E99" s="215">
        <v>84.34</v>
      </c>
    </row>
  </sheetData>
  <mergeCells count="12">
    <mergeCell ref="B22:N22"/>
    <mergeCell ref="B57:M57"/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oleObject progId="Word.Document.8" shapeId="73729" r:id="rId4"/>
    <oleObject progId="Word.Document.8" shapeId="7373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/>
    <col min="16" max="18" width="8" customWidth="1"/>
    <col min="19" max="19" width="7.42578125" customWidth="1"/>
  </cols>
  <sheetData>
    <row r="4" spans="3:22" ht="30" customHeight="1">
      <c r="C4" s="386" t="s">
        <v>107</v>
      </c>
      <c r="D4" s="387"/>
      <c r="E4" s="387"/>
      <c r="F4" s="387"/>
      <c r="G4" s="387"/>
      <c r="H4" s="387"/>
      <c r="I4" s="387"/>
      <c r="J4" s="387"/>
      <c r="K4" s="387"/>
      <c r="L4" s="387"/>
      <c r="M4" s="388"/>
    </row>
    <row r="5" spans="3:22" ht="20.100000000000001" customHeight="1">
      <c r="C5" s="391" t="s">
        <v>100</v>
      </c>
      <c r="D5" s="392"/>
      <c r="E5" s="392"/>
      <c r="F5" s="392"/>
      <c r="G5" s="392"/>
      <c r="H5" s="392"/>
      <c r="I5" s="392"/>
      <c r="J5" s="392"/>
      <c r="K5" s="392"/>
      <c r="L5" s="392"/>
      <c r="M5" s="393"/>
    </row>
    <row r="6" spans="3:22" s="2" customFormat="1" ht="5.0999999999999996" customHeight="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>
      <c r="C7" s="383" t="s">
        <v>46</v>
      </c>
      <c r="D7" s="18"/>
      <c r="E7" s="394" t="s">
        <v>106</v>
      </c>
      <c r="F7" s="395"/>
      <c r="G7" s="395"/>
      <c r="H7" s="396"/>
      <c r="I7" s="20"/>
      <c r="J7" s="389" t="s">
        <v>105</v>
      </c>
      <c r="K7" s="389"/>
      <c r="L7" s="389"/>
      <c r="M7" s="389"/>
    </row>
    <row r="8" spans="3:22" ht="42" customHeight="1">
      <c r="C8" s="384"/>
      <c r="D8" s="18"/>
      <c r="E8" s="389" t="s">
        <v>92</v>
      </c>
      <c r="F8" s="389"/>
      <c r="G8" s="390" t="s">
        <v>103</v>
      </c>
      <c r="H8" s="390"/>
      <c r="I8" s="21"/>
      <c r="J8" s="390" t="s">
        <v>104</v>
      </c>
      <c r="K8" s="390"/>
      <c r="L8" s="389" t="s">
        <v>70</v>
      </c>
      <c r="M8" s="389"/>
    </row>
    <row r="9" spans="3:22" ht="39.75" customHeight="1">
      <c r="C9" s="385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>
      <c r="C59" s="382" t="s">
        <v>94</v>
      </c>
      <c r="D59" s="382"/>
      <c r="E59" s="382"/>
      <c r="F59" s="382"/>
      <c r="G59" s="382"/>
      <c r="H59" s="382"/>
      <c r="I59" s="382"/>
      <c r="J59" s="382"/>
      <c r="K59" s="382"/>
      <c r="L59" s="382"/>
      <c r="M59" s="107"/>
    </row>
    <row r="74" spans="17:17">
      <c r="Q74" s="17"/>
    </row>
    <row r="75" spans="17:17">
      <c r="Q75" s="17"/>
    </row>
    <row r="76" spans="17:17">
      <c r="Q76" s="17"/>
    </row>
    <row r="77" spans="17:17">
      <c r="Q77" s="17"/>
    </row>
    <row r="78" spans="17:17">
      <c r="Q78" s="17"/>
    </row>
    <row r="79" spans="17:17">
      <c r="Q79" s="17"/>
    </row>
    <row r="80" spans="17:17">
      <c r="Q80" s="17"/>
    </row>
    <row r="81" spans="3:17">
      <c r="Q81" s="17"/>
    </row>
    <row r="84" spans="3:17">
      <c r="E84" t="s">
        <v>88</v>
      </c>
      <c r="F84" s="217" t="s">
        <v>99</v>
      </c>
    </row>
    <row r="85" spans="3:17">
      <c r="C85" t="s">
        <v>31</v>
      </c>
      <c r="E85" s="117">
        <f>H22/1000</f>
        <v>232.34288185000005</v>
      </c>
      <c r="F85" s="117">
        <f>K22/1000</f>
        <v>0</v>
      </c>
    </row>
    <row r="86" spans="3:17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31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oleObject progId="Word.Document.8" shapeId="1024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258" width="11.42578125" style="44"/>
    <col min="259" max="259" width="15.7109375" style="44" customWidth="1"/>
    <col min="260" max="260" width="0.85546875" style="44" customWidth="1"/>
    <col min="261" max="263" width="9.7109375" style="44" customWidth="1"/>
    <col min="264" max="264" width="10.7109375" style="44" customWidth="1"/>
    <col min="265" max="265" width="0.85546875" style="44" customWidth="1"/>
    <col min="266" max="268" width="9.7109375" style="44" customWidth="1"/>
    <col min="269" max="269" width="10.7109375" style="44" customWidth="1"/>
    <col min="270" max="270" width="0.85546875" style="44" customWidth="1"/>
    <col min="271" max="271" width="8.7109375" style="44" customWidth="1"/>
    <col min="272" max="272" width="5" style="44" customWidth="1"/>
    <col min="273" max="273" width="11.7109375" style="44" bestFit="1" customWidth="1"/>
    <col min="274" max="514" width="11.42578125" style="44"/>
    <col min="515" max="515" width="15.7109375" style="44" customWidth="1"/>
    <col min="516" max="516" width="0.85546875" style="44" customWidth="1"/>
    <col min="517" max="519" width="9.7109375" style="44" customWidth="1"/>
    <col min="520" max="520" width="10.7109375" style="44" customWidth="1"/>
    <col min="521" max="521" width="0.85546875" style="44" customWidth="1"/>
    <col min="522" max="524" width="9.7109375" style="44" customWidth="1"/>
    <col min="525" max="525" width="10.7109375" style="44" customWidth="1"/>
    <col min="526" max="526" width="0.85546875" style="44" customWidth="1"/>
    <col min="527" max="527" width="8.7109375" style="44" customWidth="1"/>
    <col min="528" max="528" width="5" style="44" customWidth="1"/>
    <col min="529" max="529" width="11.7109375" style="44" bestFit="1" customWidth="1"/>
    <col min="530" max="770" width="11.42578125" style="44"/>
    <col min="771" max="771" width="15.7109375" style="44" customWidth="1"/>
    <col min="772" max="772" width="0.85546875" style="44" customWidth="1"/>
    <col min="773" max="775" width="9.7109375" style="44" customWidth="1"/>
    <col min="776" max="776" width="10.7109375" style="44" customWidth="1"/>
    <col min="777" max="777" width="0.85546875" style="44" customWidth="1"/>
    <col min="778" max="780" width="9.7109375" style="44" customWidth="1"/>
    <col min="781" max="781" width="10.7109375" style="44" customWidth="1"/>
    <col min="782" max="782" width="0.85546875" style="44" customWidth="1"/>
    <col min="783" max="783" width="8.7109375" style="44" customWidth="1"/>
    <col min="784" max="784" width="5" style="44" customWidth="1"/>
    <col min="785" max="785" width="11.7109375" style="44" bestFit="1" customWidth="1"/>
    <col min="786" max="1026" width="11.42578125" style="44"/>
    <col min="1027" max="1027" width="15.7109375" style="44" customWidth="1"/>
    <col min="1028" max="1028" width="0.85546875" style="44" customWidth="1"/>
    <col min="1029" max="1031" width="9.7109375" style="44" customWidth="1"/>
    <col min="1032" max="1032" width="10.7109375" style="44" customWidth="1"/>
    <col min="1033" max="1033" width="0.85546875" style="44" customWidth="1"/>
    <col min="1034" max="1036" width="9.7109375" style="44" customWidth="1"/>
    <col min="1037" max="1037" width="10.7109375" style="44" customWidth="1"/>
    <col min="1038" max="1038" width="0.85546875" style="44" customWidth="1"/>
    <col min="1039" max="1039" width="8.7109375" style="44" customWidth="1"/>
    <col min="1040" max="1040" width="5" style="44" customWidth="1"/>
    <col min="1041" max="1041" width="11.7109375" style="44" bestFit="1" customWidth="1"/>
    <col min="1042" max="1282" width="11.42578125" style="44"/>
    <col min="1283" max="1283" width="15.7109375" style="44" customWidth="1"/>
    <col min="1284" max="1284" width="0.85546875" style="44" customWidth="1"/>
    <col min="1285" max="1287" width="9.7109375" style="44" customWidth="1"/>
    <col min="1288" max="1288" width="10.7109375" style="44" customWidth="1"/>
    <col min="1289" max="1289" width="0.85546875" style="44" customWidth="1"/>
    <col min="1290" max="1292" width="9.7109375" style="44" customWidth="1"/>
    <col min="1293" max="1293" width="10.7109375" style="44" customWidth="1"/>
    <col min="1294" max="1294" width="0.85546875" style="44" customWidth="1"/>
    <col min="1295" max="1295" width="8.7109375" style="44" customWidth="1"/>
    <col min="1296" max="1296" width="5" style="44" customWidth="1"/>
    <col min="1297" max="1297" width="11.7109375" style="44" bestFit="1" customWidth="1"/>
    <col min="1298" max="1538" width="11.42578125" style="44"/>
    <col min="1539" max="1539" width="15.7109375" style="44" customWidth="1"/>
    <col min="1540" max="1540" width="0.85546875" style="44" customWidth="1"/>
    <col min="1541" max="1543" width="9.7109375" style="44" customWidth="1"/>
    <col min="1544" max="1544" width="10.7109375" style="44" customWidth="1"/>
    <col min="1545" max="1545" width="0.85546875" style="44" customWidth="1"/>
    <col min="1546" max="1548" width="9.7109375" style="44" customWidth="1"/>
    <col min="1549" max="1549" width="10.7109375" style="44" customWidth="1"/>
    <col min="1550" max="1550" width="0.85546875" style="44" customWidth="1"/>
    <col min="1551" max="1551" width="8.7109375" style="44" customWidth="1"/>
    <col min="1552" max="1552" width="5" style="44" customWidth="1"/>
    <col min="1553" max="1553" width="11.7109375" style="44" bestFit="1" customWidth="1"/>
    <col min="1554" max="1794" width="11.42578125" style="44"/>
    <col min="1795" max="1795" width="15.7109375" style="44" customWidth="1"/>
    <col min="1796" max="1796" width="0.85546875" style="44" customWidth="1"/>
    <col min="1797" max="1799" width="9.7109375" style="44" customWidth="1"/>
    <col min="1800" max="1800" width="10.7109375" style="44" customWidth="1"/>
    <col min="1801" max="1801" width="0.85546875" style="44" customWidth="1"/>
    <col min="1802" max="1804" width="9.7109375" style="44" customWidth="1"/>
    <col min="1805" max="1805" width="10.7109375" style="44" customWidth="1"/>
    <col min="1806" max="1806" width="0.85546875" style="44" customWidth="1"/>
    <col min="1807" max="1807" width="8.7109375" style="44" customWidth="1"/>
    <col min="1808" max="1808" width="5" style="44" customWidth="1"/>
    <col min="1809" max="1809" width="11.7109375" style="44" bestFit="1" customWidth="1"/>
    <col min="1810" max="2050" width="11.42578125" style="44"/>
    <col min="2051" max="2051" width="15.7109375" style="44" customWidth="1"/>
    <col min="2052" max="2052" width="0.85546875" style="44" customWidth="1"/>
    <col min="2053" max="2055" width="9.7109375" style="44" customWidth="1"/>
    <col min="2056" max="2056" width="10.7109375" style="44" customWidth="1"/>
    <col min="2057" max="2057" width="0.85546875" style="44" customWidth="1"/>
    <col min="2058" max="2060" width="9.7109375" style="44" customWidth="1"/>
    <col min="2061" max="2061" width="10.7109375" style="44" customWidth="1"/>
    <col min="2062" max="2062" width="0.85546875" style="44" customWidth="1"/>
    <col min="2063" max="2063" width="8.7109375" style="44" customWidth="1"/>
    <col min="2064" max="2064" width="5" style="44" customWidth="1"/>
    <col min="2065" max="2065" width="11.7109375" style="44" bestFit="1" customWidth="1"/>
    <col min="2066" max="2306" width="11.42578125" style="44"/>
    <col min="2307" max="2307" width="15.7109375" style="44" customWidth="1"/>
    <col min="2308" max="2308" width="0.85546875" style="44" customWidth="1"/>
    <col min="2309" max="2311" width="9.7109375" style="44" customWidth="1"/>
    <col min="2312" max="2312" width="10.7109375" style="44" customWidth="1"/>
    <col min="2313" max="2313" width="0.85546875" style="44" customWidth="1"/>
    <col min="2314" max="2316" width="9.7109375" style="44" customWidth="1"/>
    <col min="2317" max="2317" width="10.7109375" style="44" customWidth="1"/>
    <col min="2318" max="2318" width="0.85546875" style="44" customWidth="1"/>
    <col min="2319" max="2319" width="8.7109375" style="44" customWidth="1"/>
    <col min="2320" max="2320" width="5" style="44" customWidth="1"/>
    <col min="2321" max="2321" width="11.7109375" style="44" bestFit="1" customWidth="1"/>
    <col min="2322" max="2562" width="11.42578125" style="44"/>
    <col min="2563" max="2563" width="15.7109375" style="44" customWidth="1"/>
    <col min="2564" max="2564" width="0.85546875" style="44" customWidth="1"/>
    <col min="2565" max="2567" width="9.7109375" style="44" customWidth="1"/>
    <col min="2568" max="2568" width="10.7109375" style="44" customWidth="1"/>
    <col min="2569" max="2569" width="0.85546875" style="44" customWidth="1"/>
    <col min="2570" max="2572" width="9.7109375" style="44" customWidth="1"/>
    <col min="2573" max="2573" width="10.7109375" style="44" customWidth="1"/>
    <col min="2574" max="2574" width="0.85546875" style="44" customWidth="1"/>
    <col min="2575" max="2575" width="8.7109375" style="44" customWidth="1"/>
    <col min="2576" max="2576" width="5" style="44" customWidth="1"/>
    <col min="2577" max="2577" width="11.7109375" style="44" bestFit="1" customWidth="1"/>
    <col min="2578" max="2818" width="11.42578125" style="44"/>
    <col min="2819" max="2819" width="15.7109375" style="44" customWidth="1"/>
    <col min="2820" max="2820" width="0.85546875" style="44" customWidth="1"/>
    <col min="2821" max="2823" width="9.7109375" style="44" customWidth="1"/>
    <col min="2824" max="2824" width="10.7109375" style="44" customWidth="1"/>
    <col min="2825" max="2825" width="0.85546875" style="44" customWidth="1"/>
    <col min="2826" max="2828" width="9.7109375" style="44" customWidth="1"/>
    <col min="2829" max="2829" width="10.7109375" style="44" customWidth="1"/>
    <col min="2830" max="2830" width="0.85546875" style="44" customWidth="1"/>
    <col min="2831" max="2831" width="8.7109375" style="44" customWidth="1"/>
    <col min="2832" max="2832" width="5" style="44" customWidth="1"/>
    <col min="2833" max="2833" width="11.7109375" style="44" bestFit="1" customWidth="1"/>
    <col min="2834" max="3074" width="11.42578125" style="44"/>
    <col min="3075" max="3075" width="15.7109375" style="44" customWidth="1"/>
    <col min="3076" max="3076" width="0.85546875" style="44" customWidth="1"/>
    <col min="3077" max="3079" width="9.7109375" style="44" customWidth="1"/>
    <col min="3080" max="3080" width="10.7109375" style="44" customWidth="1"/>
    <col min="3081" max="3081" width="0.85546875" style="44" customWidth="1"/>
    <col min="3082" max="3084" width="9.7109375" style="44" customWidth="1"/>
    <col min="3085" max="3085" width="10.7109375" style="44" customWidth="1"/>
    <col min="3086" max="3086" width="0.85546875" style="44" customWidth="1"/>
    <col min="3087" max="3087" width="8.7109375" style="44" customWidth="1"/>
    <col min="3088" max="3088" width="5" style="44" customWidth="1"/>
    <col min="3089" max="3089" width="11.7109375" style="44" bestFit="1" customWidth="1"/>
    <col min="3090" max="3330" width="11.42578125" style="44"/>
    <col min="3331" max="3331" width="15.7109375" style="44" customWidth="1"/>
    <col min="3332" max="3332" width="0.85546875" style="44" customWidth="1"/>
    <col min="3333" max="3335" width="9.7109375" style="44" customWidth="1"/>
    <col min="3336" max="3336" width="10.7109375" style="44" customWidth="1"/>
    <col min="3337" max="3337" width="0.85546875" style="44" customWidth="1"/>
    <col min="3338" max="3340" width="9.7109375" style="44" customWidth="1"/>
    <col min="3341" max="3341" width="10.7109375" style="44" customWidth="1"/>
    <col min="3342" max="3342" width="0.85546875" style="44" customWidth="1"/>
    <col min="3343" max="3343" width="8.7109375" style="44" customWidth="1"/>
    <col min="3344" max="3344" width="5" style="44" customWidth="1"/>
    <col min="3345" max="3345" width="11.7109375" style="44" bestFit="1" customWidth="1"/>
    <col min="3346" max="3586" width="11.42578125" style="44"/>
    <col min="3587" max="3587" width="15.7109375" style="44" customWidth="1"/>
    <col min="3588" max="3588" width="0.85546875" style="44" customWidth="1"/>
    <col min="3589" max="3591" width="9.7109375" style="44" customWidth="1"/>
    <col min="3592" max="3592" width="10.7109375" style="44" customWidth="1"/>
    <col min="3593" max="3593" width="0.85546875" style="44" customWidth="1"/>
    <col min="3594" max="3596" width="9.7109375" style="44" customWidth="1"/>
    <col min="3597" max="3597" width="10.7109375" style="44" customWidth="1"/>
    <col min="3598" max="3598" width="0.85546875" style="44" customWidth="1"/>
    <col min="3599" max="3599" width="8.7109375" style="44" customWidth="1"/>
    <col min="3600" max="3600" width="5" style="44" customWidth="1"/>
    <col min="3601" max="3601" width="11.7109375" style="44" bestFit="1" customWidth="1"/>
    <col min="3602" max="3842" width="11.42578125" style="44"/>
    <col min="3843" max="3843" width="15.7109375" style="44" customWidth="1"/>
    <col min="3844" max="3844" width="0.85546875" style="44" customWidth="1"/>
    <col min="3845" max="3847" width="9.7109375" style="44" customWidth="1"/>
    <col min="3848" max="3848" width="10.7109375" style="44" customWidth="1"/>
    <col min="3849" max="3849" width="0.85546875" style="44" customWidth="1"/>
    <col min="3850" max="3852" width="9.7109375" style="44" customWidth="1"/>
    <col min="3853" max="3853" width="10.7109375" style="44" customWidth="1"/>
    <col min="3854" max="3854" width="0.85546875" style="44" customWidth="1"/>
    <col min="3855" max="3855" width="8.7109375" style="44" customWidth="1"/>
    <col min="3856" max="3856" width="5" style="44" customWidth="1"/>
    <col min="3857" max="3857" width="11.7109375" style="44" bestFit="1" customWidth="1"/>
    <col min="3858" max="4098" width="11.42578125" style="44"/>
    <col min="4099" max="4099" width="15.7109375" style="44" customWidth="1"/>
    <col min="4100" max="4100" width="0.85546875" style="44" customWidth="1"/>
    <col min="4101" max="4103" width="9.7109375" style="44" customWidth="1"/>
    <col min="4104" max="4104" width="10.7109375" style="44" customWidth="1"/>
    <col min="4105" max="4105" width="0.85546875" style="44" customWidth="1"/>
    <col min="4106" max="4108" width="9.7109375" style="44" customWidth="1"/>
    <col min="4109" max="4109" width="10.7109375" style="44" customWidth="1"/>
    <col min="4110" max="4110" width="0.85546875" style="44" customWidth="1"/>
    <col min="4111" max="4111" width="8.7109375" style="44" customWidth="1"/>
    <col min="4112" max="4112" width="5" style="44" customWidth="1"/>
    <col min="4113" max="4113" width="11.7109375" style="44" bestFit="1" customWidth="1"/>
    <col min="4114" max="4354" width="11.42578125" style="44"/>
    <col min="4355" max="4355" width="15.7109375" style="44" customWidth="1"/>
    <col min="4356" max="4356" width="0.85546875" style="44" customWidth="1"/>
    <col min="4357" max="4359" width="9.7109375" style="44" customWidth="1"/>
    <col min="4360" max="4360" width="10.7109375" style="44" customWidth="1"/>
    <col min="4361" max="4361" width="0.85546875" style="44" customWidth="1"/>
    <col min="4362" max="4364" width="9.7109375" style="44" customWidth="1"/>
    <col min="4365" max="4365" width="10.7109375" style="44" customWidth="1"/>
    <col min="4366" max="4366" width="0.85546875" style="44" customWidth="1"/>
    <col min="4367" max="4367" width="8.7109375" style="44" customWidth="1"/>
    <col min="4368" max="4368" width="5" style="44" customWidth="1"/>
    <col min="4369" max="4369" width="11.7109375" style="44" bestFit="1" customWidth="1"/>
    <col min="4370" max="4610" width="11.42578125" style="44"/>
    <col min="4611" max="4611" width="15.7109375" style="44" customWidth="1"/>
    <col min="4612" max="4612" width="0.85546875" style="44" customWidth="1"/>
    <col min="4613" max="4615" width="9.7109375" style="44" customWidth="1"/>
    <col min="4616" max="4616" width="10.7109375" style="44" customWidth="1"/>
    <col min="4617" max="4617" width="0.85546875" style="44" customWidth="1"/>
    <col min="4618" max="4620" width="9.7109375" style="44" customWidth="1"/>
    <col min="4621" max="4621" width="10.7109375" style="44" customWidth="1"/>
    <col min="4622" max="4622" width="0.85546875" style="44" customWidth="1"/>
    <col min="4623" max="4623" width="8.7109375" style="44" customWidth="1"/>
    <col min="4624" max="4624" width="5" style="44" customWidth="1"/>
    <col min="4625" max="4625" width="11.7109375" style="44" bestFit="1" customWidth="1"/>
    <col min="4626" max="4866" width="11.42578125" style="44"/>
    <col min="4867" max="4867" width="15.7109375" style="44" customWidth="1"/>
    <col min="4868" max="4868" width="0.85546875" style="44" customWidth="1"/>
    <col min="4869" max="4871" width="9.7109375" style="44" customWidth="1"/>
    <col min="4872" max="4872" width="10.7109375" style="44" customWidth="1"/>
    <col min="4873" max="4873" width="0.85546875" style="44" customWidth="1"/>
    <col min="4874" max="4876" width="9.7109375" style="44" customWidth="1"/>
    <col min="4877" max="4877" width="10.7109375" style="44" customWidth="1"/>
    <col min="4878" max="4878" width="0.85546875" style="44" customWidth="1"/>
    <col min="4879" max="4879" width="8.7109375" style="44" customWidth="1"/>
    <col min="4880" max="4880" width="5" style="44" customWidth="1"/>
    <col min="4881" max="4881" width="11.7109375" style="44" bestFit="1" customWidth="1"/>
    <col min="4882" max="5122" width="11.42578125" style="44"/>
    <col min="5123" max="5123" width="15.7109375" style="44" customWidth="1"/>
    <col min="5124" max="5124" width="0.85546875" style="44" customWidth="1"/>
    <col min="5125" max="5127" width="9.7109375" style="44" customWidth="1"/>
    <col min="5128" max="5128" width="10.7109375" style="44" customWidth="1"/>
    <col min="5129" max="5129" width="0.85546875" style="44" customWidth="1"/>
    <col min="5130" max="5132" width="9.7109375" style="44" customWidth="1"/>
    <col min="5133" max="5133" width="10.7109375" style="44" customWidth="1"/>
    <col min="5134" max="5134" width="0.85546875" style="44" customWidth="1"/>
    <col min="5135" max="5135" width="8.7109375" style="44" customWidth="1"/>
    <col min="5136" max="5136" width="5" style="44" customWidth="1"/>
    <col min="5137" max="5137" width="11.7109375" style="44" bestFit="1" customWidth="1"/>
    <col min="5138" max="5378" width="11.42578125" style="44"/>
    <col min="5379" max="5379" width="15.7109375" style="44" customWidth="1"/>
    <col min="5380" max="5380" width="0.85546875" style="44" customWidth="1"/>
    <col min="5381" max="5383" width="9.7109375" style="44" customWidth="1"/>
    <col min="5384" max="5384" width="10.7109375" style="44" customWidth="1"/>
    <col min="5385" max="5385" width="0.85546875" style="44" customWidth="1"/>
    <col min="5386" max="5388" width="9.7109375" style="44" customWidth="1"/>
    <col min="5389" max="5389" width="10.7109375" style="44" customWidth="1"/>
    <col min="5390" max="5390" width="0.85546875" style="44" customWidth="1"/>
    <col min="5391" max="5391" width="8.7109375" style="44" customWidth="1"/>
    <col min="5392" max="5392" width="5" style="44" customWidth="1"/>
    <col min="5393" max="5393" width="11.7109375" style="44" bestFit="1" customWidth="1"/>
    <col min="5394" max="5634" width="11.42578125" style="44"/>
    <col min="5635" max="5635" width="15.7109375" style="44" customWidth="1"/>
    <col min="5636" max="5636" width="0.85546875" style="44" customWidth="1"/>
    <col min="5637" max="5639" width="9.7109375" style="44" customWidth="1"/>
    <col min="5640" max="5640" width="10.7109375" style="44" customWidth="1"/>
    <col min="5641" max="5641" width="0.85546875" style="44" customWidth="1"/>
    <col min="5642" max="5644" width="9.7109375" style="44" customWidth="1"/>
    <col min="5645" max="5645" width="10.7109375" style="44" customWidth="1"/>
    <col min="5646" max="5646" width="0.85546875" style="44" customWidth="1"/>
    <col min="5647" max="5647" width="8.7109375" style="44" customWidth="1"/>
    <col min="5648" max="5648" width="5" style="44" customWidth="1"/>
    <col min="5649" max="5649" width="11.7109375" style="44" bestFit="1" customWidth="1"/>
    <col min="5650" max="5890" width="11.42578125" style="44"/>
    <col min="5891" max="5891" width="15.7109375" style="44" customWidth="1"/>
    <col min="5892" max="5892" width="0.85546875" style="44" customWidth="1"/>
    <col min="5893" max="5895" width="9.7109375" style="44" customWidth="1"/>
    <col min="5896" max="5896" width="10.7109375" style="44" customWidth="1"/>
    <col min="5897" max="5897" width="0.85546875" style="44" customWidth="1"/>
    <col min="5898" max="5900" width="9.7109375" style="44" customWidth="1"/>
    <col min="5901" max="5901" width="10.7109375" style="44" customWidth="1"/>
    <col min="5902" max="5902" width="0.85546875" style="44" customWidth="1"/>
    <col min="5903" max="5903" width="8.7109375" style="44" customWidth="1"/>
    <col min="5904" max="5904" width="5" style="44" customWidth="1"/>
    <col min="5905" max="5905" width="11.7109375" style="44" bestFit="1" customWidth="1"/>
    <col min="5906" max="6146" width="11.42578125" style="44"/>
    <col min="6147" max="6147" width="15.7109375" style="44" customWidth="1"/>
    <col min="6148" max="6148" width="0.85546875" style="44" customWidth="1"/>
    <col min="6149" max="6151" width="9.7109375" style="44" customWidth="1"/>
    <col min="6152" max="6152" width="10.7109375" style="44" customWidth="1"/>
    <col min="6153" max="6153" width="0.85546875" style="44" customWidth="1"/>
    <col min="6154" max="6156" width="9.7109375" style="44" customWidth="1"/>
    <col min="6157" max="6157" width="10.7109375" style="44" customWidth="1"/>
    <col min="6158" max="6158" width="0.85546875" style="44" customWidth="1"/>
    <col min="6159" max="6159" width="8.7109375" style="44" customWidth="1"/>
    <col min="6160" max="6160" width="5" style="44" customWidth="1"/>
    <col min="6161" max="6161" width="11.7109375" style="44" bestFit="1" customWidth="1"/>
    <col min="6162" max="6402" width="11.42578125" style="44"/>
    <col min="6403" max="6403" width="15.7109375" style="44" customWidth="1"/>
    <col min="6404" max="6404" width="0.85546875" style="44" customWidth="1"/>
    <col min="6405" max="6407" width="9.7109375" style="44" customWidth="1"/>
    <col min="6408" max="6408" width="10.7109375" style="44" customWidth="1"/>
    <col min="6409" max="6409" width="0.85546875" style="44" customWidth="1"/>
    <col min="6410" max="6412" width="9.7109375" style="44" customWidth="1"/>
    <col min="6413" max="6413" width="10.7109375" style="44" customWidth="1"/>
    <col min="6414" max="6414" width="0.85546875" style="44" customWidth="1"/>
    <col min="6415" max="6415" width="8.7109375" style="44" customWidth="1"/>
    <col min="6416" max="6416" width="5" style="44" customWidth="1"/>
    <col min="6417" max="6417" width="11.7109375" style="44" bestFit="1" customWidth="1"/>
    <col min="6418" max="6658" width="11.42578125" style="44"/>
    <col min="6659" max="6659" width="15.7109375" style="44" customWidth="1"/>
    <col min="6660" max="6660" width="0.85546875" style="44" customWidth="1"/>
    <col min="6661" max="6663" width="9.7109375" style="44" customWidth="1"/>
    <col min="6664" max="6664" width="10.7109375" style="44" customWidth="1"/>
    <col min="6665" max="6665" width="0.85546875" style="44" customWidth="1"/>
    <col min="6666" max="6668" width="9.7109375" style="44" customWidth="1"/>
    <col min="6669" max="6669" width="10.7109375" style="44" customWidth="1"/>
    <col min="6670" max="6670" width="0.85546875" style="44" customWidth="1"/>
    <col min="6671" max="6671" width="8.7109375" style="44" customWidth="1"/>
    <col min="6672" max="6672" width="5" style="44" customWidth="1"/>
    <col min="6673" max="6673" width="11.7109375" style="44" bestFit="1" customWidth="1"/>
    <col min="6674" max="6914" width="11.42578125" style="44"/>
    <col min="6915" max="6915" width="15.7109375" style="44" customWidth="1"/>
    <col min="6916" max="6916" width="0.85546875" style="44" customWidth="1"/>
    <col min="6917" max="6919" width="9.7109375" style="44" customWidth="1"/>
    <col min="6920" max="6920" width="10.7109375" style="44" customWidth="1"/>
    <col min="6921" max="6921" width="0.85546875" style="44" customWidth="1"/>
    <col min="6922" max="6924" width="9.7109375" style="44" customWidth="1"/>
    <col min="6925" max="6925" width="10.7109375" style="44" customWidth="1"/>
    <col min="6926" max="6926" width="0.85546875" style="44" customWidth="1"/>
    <col min="6927" max="6927" width="8.7109375" style="44" customWidth="1"/>
    <col min="6928" max="6928" width="5" style="44" customWidth="1"/>
    <col min="6929" max="6929" width="11.7109375" style="44" bestFit="1" customWidth="1"/>
    <col min="6930" max="7170" width="11.42578125" style="44"/>
    <col min="7171" max="7171" width="15.7109375" style="44" customWidth="1"/>
    <col min="7172" max="7172" width="0.85546875" style="44" customWidth="1"/>
    <col min="7173" max="7175" width="9.7109375" style="44" customWidth="1"/>
    <col min="7176" max="7176" width="10.7109375" style="44" customWidth="1"/>
    <col min="7177" max="7177" width="0.85546875" style="44" customWidth="1"/>
    <col min="7178" max="7180" width="9.7109375" style="44" customWidth="1"/>
    <col min="7181" max="7181" width="10.7109375" style="44" customWidth="1"/>
    <col min="7182" max="7182" width="0.85546875" style="44" customWidth="1"/>
    <col min="7183" max="7183" width="8.7109375" style="44" customWidth="1"/>
    <col min="7184" max="7184" width="5" style="44" customWidth="1"/>
    <col min="7185" max="7185" width="11.7109375" style="44" bestFit="1" customWidth="1"/>
    <col min="7186" max="7426" width="11.42578125" style="44"/>
    <col min="7427" max="7427" width="15.7109375" style="44" customWidth="1"/>
    <col min="7428" max="7428" width="0.85546875" style="44" customWidth="1"/>
    <col min="7429" max="7431" width="9.7109375" style="44" customWidth="1"/>
    <col min="7432" max="7432" width="10.7109375" style="44" customWidth="1"/>
    <col min="7433" max="7433" width="0.85546875" style="44" customWidth="1"/>
    <col min="7434" max="7436" width="9.7109375" style="44" customWidth="1"/>
    <col min="7437" max="7437" width="10.7109375" style="44" customWidth="1"/>
    <col min="7438" max="7438" width="0.85546875" style="44" customWidth="1"/>
    <col min="7439" max="7439" width="8.7109375" style="44" customWidth="1"/>
    <col min="7440" max="7440" width="5" style="44" customWidth="1"/>
    <col min="7441" max="7441" width="11.7109375" style="44" bestFit="1" customWidth="1"/>
    <col min="7442" max="7682" width="11.42578125" style="44"/>
    <col min="7683" max="7683" width="15.7109375" style="44" customWidth="1"/>
    <col min="7684" max="7684" width="0.85546875" style="44" customWidth="1"/>
    <col min="7685" max="7687" width="9.7109375" style="44" customWidth="1"/>
    <col min="7688" max="7688" width="10.7109375" style="44" customWidth="1"/>
    <col min="7689" max="7689" width="0.85546875" style="44" customWidth="1"/>
    <col min="7690" max="7692" width="9.7109375" style="44" customWidth="1"/>
    <col min="7693" max="7693" width="10.7109375" style="44" customWidth="1"/>
    <col min="7694" max="7694" width="0.85546875" style="44" customWidth="1"/>
    <col min="7695" max="7695" width="8.7109375" style="44" customWidth="1"/>
    <col min="7696" max="7696" width="5" style="44" customWidth="1"/>
    <col min="7697" max="7697" width="11.7109375" style="44" bestFit="1" customWidth="1"/>
    <col min="7698" max="7938" width="11.42578125" style="44"/>
    <col min="7939" max="7939" width="15.7109375" style="44" customWidth="1"/>
    <col min="7940" max="7940" width="0.85546875" style="44" customWidth="1"/>
    <col min="7941" max="7943" width="9.7109375" style="44" customWidth="1"/>
    <col min="7944" max="7944" width="10.7109375" style="44" customWidth="1"/>
    <col min="7945" max="7945" width="0.85546875" style="44" customWidth="1"/>
    <col min="7946" max="7948" width="9.7109375" style="44" customWidth="1"/>
    <col min="7949" max="7949" width="10.7109375" style="44" customWidth="1"/>
    <col min="7950" max="7950" width="0.85546875" style="44" customWidth="1"/>
    <col min="7951" max="7951" width="8.7109375" style="44" customWidth="1"/>
    <col min="7952" max="7952" width="5" style="44" customWidth="1"/>
    <col min="7953" max="7953" width="11.7109375" style="44" bestFit="1" customWidth="1"/>
    <col min="7954" max="8194" width="11.42578125" style="44"/>
    <col min="8195" max="8195" width="15.7109375" style="44" customWidth="1"/>
    <col min="8196" max="8196" width="0.85546875" style="44" customWidth="1"/>
    <col min="8197" max="8199" width="9.7109375" style="44" customWidth="1"/>
    <col min="8200" max="8200" width="10.7109375" style="44" customWidth="1"/>
    <col min="8201" max="8201" width="0.85546875" style="44" customWidth="1"/>
    <col min="8202" max="8204" width="9.7109375" style="44" customWidth="1"/>
    <col min="8205" max="8205" width="10.7109375" style="44" customWidth="1"/>
    <col min="8206" max="8206" width="0.85546875" style="44" customWidth="1"/>
    <col min="8207" max="8207" width="8.7109375" style="44" customWidth="1"/>
    <col min="8208" max="8208" width="5" style="44" customWidth="1"/>
    <col min="8209" max="8209" width="11.7109375" style="44" bestFit="1" customWidth="1"/>
    <col min="8210" max="8450" width="11.42578125" style="44"/>
    <col min="8451" max="8451" width="15.7109375" style="44" customWidth="1"/>
    <col min="8452" max="8452" width="0.85546875" style="44" customWidth="1"/>
    <col min="8453" max="8455" width="9.7109375" style="44" customWidth="1"/>
    <col min="8456" max="8456" width="10.7109375" style="44" customWidth="1"/>
    <col min="8457" max="8457" width="0.85546875" style="44" customWidth="1"/>
    <col min="8458" max="8460" width="9.7109375" style="44" customWidth="1"/>
    <col min="8461" max="8461" width="10.7109375" style="44" customWidth="1"/>
    <col min="8462" max="8462" width="0.85546875" style="44" customWidth="1"/>
    <col min="8463" max="8463" width="8.7109375" style="44" customWidth="1"/>
    <col min="8464" max="8464" width="5" style="44" customWidth="1"/>
    <col min="8465" max="8465" width="11.7109375" style="44" bestFit="1" customWidth="1"/>
    <col min="8466" max="8706" width="11.42578125" style="44"/>
    <col min="8707" max="8707" width="15.7109375" style="44" customWidth="1"/>
    <col min="8708" max="8708" width="0.85546875" style="44" customWidth="1"/>
    <col min="8709" max="8711" width="9.7109375" style="44" customWidth="1"/>
    <col min="8712" max="8712" width="10.7109375" style="44" customWidth="1"/>
    <col min="8713" max="8713" width="0.85546875" style="44" customWidth="1"/>
    <col min="8714" max="8716" width="9.7109375" style="44" customWidth="1"/>
    <col min="8717" max="8717" width="10.7109375" style="44" customWidth="1"/>
    <col min="8718" max="8718" width="0.85546875" style="44" customWidth="1"/>
    <col min="8719" max="8719" width="8.7109375" style="44" customWidth="1"/>
    <col min="8720" max="8720" width="5" style="44" customWidth="1"/>
    <col min="8721" max="8721" width="11.7109375" style="44" bestFit="1" customWidth="1"/>
    <col min="8722" max="8962" width="11.42578125" style="44"/>
    <col min="8963" max="8963" width="15.7109375" style="44" customWidth="1"/>
    <col min="8964" max="8964" width="0.85546875" style="44" customWidth="1"/>
    <col min="8965" max="8967" width="9.7109375" style="44" customWidth="1"/>
    <col min="8968" max="8968" width="10.7109375" style="44" customWidth="1"/>
    <col min="8969" max="8969" width="0.85546875" style="44" customWidth="1"/>
    <col min="8970" max="8972" width="9.7109375" style="44" customWidth="1"/>
    <col min="8973" max="8973" width="10.7109375" style="44" customWidth="1"/>
    <col min="8974" max="8974" width="0.85546875" style="44" customWidth="1"/>
    <col min="8975" max="8975" width="8.7109375" style="44" customWidth="1"/>
    <col min="8976" max="8976" width="5" style="44" customWidth="1"/>
    <col min="8977" max="8977" width="11.7109375" style="44" bestFit="1" customWidth="1"/>
    <col min="8978" max="9218" width="11.42578125" style="44"/>
    <col min="9219" max="9219" width="15.7109375" style="44" customWidth="1"/>
    <col min="9220" max="9220" width="0.85546875" style="44" customWidth="1"/>
    <col min="9221" max="9223" width="9.7109375" style="44" customWidth="1"/>
    <col min="9224" max="9224" width="10.7109375" style="44" customWidth="1"/>
    <col min="9225" max="9225" width="0.85546875" style="44" customWidth="1"/>
    <col min="9226" max="9228" width="9.7109375" style="44" customWidth="1"/>
    <col min="9229" max="9229" width="10.7109375" style="44" customWidth="1"/>
    <col min="9230" max="9230" width="0.85546875" style="44" customWidth="1"/>
    <col min="9231" max="9231" width="8.7109375" style="44" customWidth="1"/>
    <col min="9232" max="9232" width="5" style="44" customWidth="1"/>
    <col min="9233" max="9233" width="11.7109375" style="44" bestFit="1" customWidth="1"/>
    <col min="9234" max="9474" width="11.42578125" style="44"/>
    <col min="9475" max="9475" width="15.7109375" style="44" customWidth="1"/>
    <col min="9476" max="9476" width="0.85546875" style="44" customWidth="1"/>
    <col min="9477" max="9479" width="9.7109375" style="44" customWidth="1"/>
    <col min="9480" max="9480" width="10.7109375" style="44" customWidth="1"/>
    <col min="9481" max="9481" width="0.85546875" style="44" customWidth="1"/>
    <col min="9482" max="9484" width="9.7109375" style="44" customWidth="1"/>
    <col min="9485" max="9485" width="10.7109375" style="44" customWidth="1"/>
    <col min="9486" max="9486" width="0.85546875" style="44" customWidth="1"/>
    <col min="9487" max="9487" width="8.7109375" style="44" customWidth="1"/>
    <col min="9488" max="9488" width="5" style="44" customWidth="1"/>
    <col min="9489" max="9489" width="11.7109375" style="44" bestFit="1" customWidth="1"/>
    <col min="9490" max="9730" width="11.42578125" style="44"/>
    <col min="9731" max="9731" width="15.7109375" style="44" customWidth="1"/>
    <col min="9732" max="9732" width="0.85546875" style="44" customWidth="1"/>
    <col min="9733" max="9735" width="9.7109375" style="44" customWidth="1"/>
    <col min="9736" max="9736" width="10.7109375" style="44" customWidth="1"/>
    <col min="9737" max="9737" width="0.85546875" style="44" customWidth="1"/>
    <col min="9738" max="9740" width="9.7109375" style="44" customWidth="1"/>
    <col min="9741" max="9741" width="10.7109375" style="44" customWidth="1"/>
    <col min="9742" max="9742" width="0.85546875" style="44" customWidth="1"/>
    <col min="9743" max="9743" width="8.7109375" style="44" customWidth="1"/>
    <col min="9744" max="9744" width="5" style="44" customWidth="1"/>
    <col min="9745" max="9745" width="11.7109375" style="44" bestFit="1" customWidth="1"/>
    <col min="9746" max="9986" width="11.42578125" style="44"/>
    <col min="9987" max="9987" width="15.7109375" style="44" customWidth="1"/>
    <col min="9988" max="9988" width="0.85546875" style="44" customWidth="1"/>
    <col min="9989" max="9991" width="9.7109375" style="44" customWidth="1"/>
    <col min="9992" max="9992" width="10.7109375" style="44" customWidth="1"/>
    <col min="9993" max="9993" width="0.85546875" style="44" customWidth="1"/>
    <col min="9994" max="9996" width="9.7109375" style="44" customWidth="1"/>
    <col min="9997" max="9997" width="10.7109375" style="44" customWidth="1"/>
    <col min="9998" max="9998" width="0.85546875" style="44" customWidth="1"/>
    <col min="9999" max="9999" width="8.7109375" style="44" customWidth="1"/>
    <col min="10000" max="10000" width="5" style="44" customWidth="1"/>
    <col min="10001" max="10001" width="11.7109375" style="44" bestFit="1" customWidth="1"/>
    <col min="10002" max="10242" width="11.42578125" style="44"/>
    <col min="10243" max="10243" width="15.7109375" style="44" customWidth="1"/>
    <col min="10244" max="10244" width="0.85546875" style="44" customWidth="1"/>
    <col min="10245" max="10247" width="9.7109375" style="44" customWidth="1"/>
    <col min="10248" max="10248" width="10.7109375" style="44" customWidth="1"/>
    <col min="10249" max="10249" width="0.85546875" style="44" customWidth="1"/>
    <col min="10250" max="10252" width="9.7109375" style="44" customWidth="1"/>
    <col min="10253" max="10253" width="10.7109375" style="44" customWidth="1"/>
    <col min="10254" max="10254" width="0.85546875" style="44" customWidth="1"/>
    <col min="10255" max="10255" width="8.7109375" style="44" customWidth="1"/>
    <col min="10256" max="10256" width="5" style="44" customWidth="1"/>
    <col min="10257" max="10257" width="11.7109375" style="44" bestFit="1" customWidth="1"/>
    <col min="10258" max="10498" width="11.42578125" style="44"/>
    <col min="10499" max="10499" width="15.7109375" style="44" customWidth="1"/>
    <col min="10500" max="10500" width="0.85546875" style="44" customWidth="1"/>
    <col min="10501" max="10503" width="9.7109375" style="44" customWidth="1"/>
    <col min="10504" max="10504" width="10.7109375" style="44" customWidth="1"/>
    <col min="10505" max="10505" width="0.85546875" style="44" customWidth="1"/>
    <col min="10506" max="10508" width="9.7109375" style="44" customWidth="1"/>
    <col min="10509" max="10509" width="10.7109375" style="44" customWidth="1"/>
    <col min="10510" max="10510" width="0.85546875" style="44" customWidth="1"/>
    <col min="10511" max="10511" width="8.7109375" style="44" customWidth="1"/>
    <col min="10512" max="10512" width="5" style="44" customWidth="1"/>
    <col min="10513" max="10513" width="11.7109375" style="44" bestFit="1" customWidth="1"/>
    <col min="10514" max="10754" width="11.42578125" style="44"/>
    <col min="10755" max="10755" width="15.7109375" style="44" customWidth="1"/>
    <col min="10756" max="10756" width="0.85546875" style="44" customWidth="1"/>
    <col min="10757" max="10759" width="9.7109375" style="44" customWidth="1"/>
    <col min="10760" max="10760" width="10.7109375" style="44" customWidth="1"/>
    <col min="10761" max="10761" width="0.85546875" style="44" customWidth="1"/>
    <col min="10762" max="10764" width="9.7109375" style="44" customWidth="1"/>
    <col min="10765" max="10765" width="10.7109375" style="44" customWidth="1"/>
    <col min="10766" max="10766" width="0.85546875" style="44" customWidth="1"/>
    <col min="10767" max="10767" width="8.7109375" style="44" customWidth="1"/>
    <col min="10768" max="10768" width="5" style="44" customWidth="1"/>
    <col min="10769" max="10769" width="11.7109375" style="44" bestFit="1" customWidth="1"/>
    <col min="10770" max="11010" width="11.42578125" style="44"/>
    <col min="11011" max="11011" width="15.7109375" style="44" customWidth="1"/>
    <col min="11012" max="11012" width="0.85546875" style="44" customWidth="1"/>
    <col min="11013" max="11015" width="9.7109375" style="44" customWidth="1"/>
    <col min="11016" max="11016" width="10.7109375" style="44" customWidth="1"/>
    <col min="11017" max="11017" width="0.85546875" style="44" customWidth="1"/>
    <col min="11018" max="11020" width="9.7109375" style="44" customWidth="1"/>
    <col min="11021" max="11021" width="10.7109375" style="44" customWidth="1"/>
    <col min="11022" max="11022" width="0.85546875" style="44" customWidth="1"/>
    <col min="11023" max="11023" width="8.7109375" style="44" customWidth="1"/>
    <col min="11024" max="11024" width="5" style="44" customWidth="1"/>
    <col min="11025" max="11025" width="11.7109375" style="44" bestFit="1" customWidth="1"/>
    <col min="11026" max="11266" width="11.42578125" style="44"/>
    <col min="11267" max="11267" width="15.7109375" style="44" customWidth="1"/>
    <col min="11268" max="11268" width="0.85546875" style="44" customWidth="1"/>
    <col min="11269" max="11271" width="9.7109375" style="44" customWidth="1"/>
    <col min="11272" max="11272" width="10.7109375" style="44" customWidth="1"/>
    <col min="11273" max="11273" width="0.85546875" style="44" customWidth="1"/>
    <col min="11274" max="11276" width="9.7109375" style="44" customWidth="1"/>
    <col min="11277" max="11277" width="10.7109375" style="44" customWidth="1"/>
    <col min="11278" max="11278" width="0.85546875" style="44" customWidth="1"/>
    <col min="11279" max="11279" width="8.7109375" style="44" customWidth="1"/>
    <col min="11280" max="11280" width="5" style="44" customWidth="1"/>
    <col min="11281" max="11281" width="11.7109375" style="44" bestFit="1" customWidth="1"/>
    <col min="11282" max="11522" width="11.42578125" style="44"/>
    <col min="11523" max="11523" width="15.7109375" style="44" customWidth="1"/>
    <col min="11524" max="11524" width="0.85546875" style="44" customWidth="1"/>
    <col min="11525" max="11527" width="9.7109375" style="44" customWidth="1"/>
    <col min="11528" max="11528" width="10.7109375" style="44" customWidth="1"/>
    <col min="11529" max="11529" width="0.85546875" style="44" customWidth="1"/>
    <col min="11530" max="11532" width="9.7109375" style="44" customWidth="1"/>
    <col min="11533" max="11533" width="10.7109375" style="44" customWidth="1"/>
    <col min="11534" max="11534" width="0.85546875" style="44" customWidth="1"/>
    <col min="11535" max="11535" width="8.7109375" style="44" customWidth="1"/>
    <col min="11536" max="11536" width="5" style="44" customWidth="1"/>
    <col min="11537" max="11537" width="11.7109375" style="44" bestFit="1" customWidth="1"/>
    <col min="11538" max="11778" width="11.42578125" style="44"/>
    <col min="11779" max="11779" width="15.7109375" style="44" customWidth="1"/>
    <col min="11780" max="11780" width="0.85546875" style="44" customWidth="1"/>
    <col min="11781" max="11783" width="9.7109375" style="44" customWidth="1"/>
    <col min="11784" max="11784" width="10.7109375" style="44" customWidth="1"/>
    <col min="11785" max="11785" width="0.85546875" style="44" customWidth="1"/>
    <col min="11786" max="11788" width="9.7109375" style="44" customWidth="1"/>
    <col min="11789" max="11789" width="10.7109375" style="44" customWidth="1"/>
    <col min="11790" max="11790" width="0.85546875" style="44" customWidth="1"/>
    <col min="11791" max="11791" width="8.7109375" style="44" customWidth="1"/>
    <col min="11792" max="11792" width="5" style="44" customWidth="1"/>
    <col min="11793" max="11793" width="11.7109375" style="44" bestFit="1" customWidth="1"/>
    <col min="11794" max="12034" width="11.42578125" style="44"/>
    <col min="12035" max="12035" width="15.7109375" style="44" customWidth="1"/>
    <col min="12036" max="12036" width="0.85546875" style="44" customWidth="1"/>
    <col min="12037" max="12039" width="9.7109375" style="44" customWidth="1"/>
    <col min="12040" max="12040" width="10.7109375" style="44" customWidth="1"/>
    <col min="12041" max="12041" width="0.85546875" style="44" customWidth="1"/>
    <col min="12042" max="12044" width="9.7109375" style="44" customWidth="1"/>
    <col min="12045" max="12045" width="10.7109375" style="44" customWidth="1"/>
    <col min="12046" max="12046" width="0.85546875" style="44" customWidth="1"/>
    <col min="12047" max="12047" width="8.7109375" style="44" customWidth="1"/>
    <col min="12048" max="12048" width="5" style="44" customWidth="1"/>
    <col min="12049" max="12049" width="11.7109375" style="44" bestFit="1" customWidth="1"/>
    <col min="12050" max="12290" width="11.42578125" style="44"/>
    <col min="12291" max="12291" width="15.7109375" style="44" customWidth="1"/>
    <col min="12292" max="12292" width="0.85546875" style="44" customWidth="1"/>
    <col min="12293" max="12295" width="9.7109375" style="44" customWidth="1"/>
    <col min="12296" max="12296" width="10.7109375" style="44" customWidth="1"/>
    <col min="12297" max="12297" width="0.85546875" style="44" customWidth="1"/>
    <col min="12298" max="12300" width="9.7109375" style="44" customWidth="1"/>
    <col min="12301" max="12301" width="10.7109375" style="44" customWidth="1"/>
    <col min="12302" max="12302" width="0.85546875" style="44" customWidth="1"/>
    <col min="12303" max="12303" width="8.7109375" style="44" customWidth="1"/>
    <col min="12304" max="12304" width="5" style="44" customWidth="1"/>
    <col min="12305" max="12305" width="11.7109375" style="44" bestFit="1" customWidth="1"/>
    <col min="12306" max="12546" width="11.42578125" style="44"/>
    <col min="12547" max="12547" width="15.7109375" style="44" customWidth="1"/>
    <col min="12548" max="12548" width="0.85546875" style="44" customWidth="1"/>
    <col min="12549" max="12551" width="9.7109375" style="44" customWidth="1"/>
    <col min="12552" max="12552" width="10.7109375" style="44" customWidth="1"/>
    <col min="12553" max="12553" width="0.85546875" style="44" customWidth="1"/>
    <col min="12554" max="12556" width="9.7109375" style="44" customWidth="1"/>
    <col min="12557" max="12557" width="10.7109375" style="44" customWidth="1"/>
    <col min="12558" max="12558" width="0.85546875" style="44" customWidth="1"/>
    <col min="12559" max="12559" width="8.7109375" style="44" customWidth="1"/>
    <col min="12560" max="12560" width="5" style="44" customWidth="1"/>
    <col min="12561" max="12561" width="11.7109375" style="44" bestFit="1" customWidth="1"/>
    <col min="12562" max="12802" width="11.42578125" style="44"/>
    <col min="12803" max="12803" width="15.7109375" style="44" customWidth="1"/>
    <col min="12804" max="12804" width="0.85546875" style="44" customWidth="1"/>
    <col min="12805" max="12807" width="9.7109375" style="44" customWidth="1"/>
    <col min="12808" max="12808" width="10.7109375" style="44" customWidth="1"/>
    <col min="12809" max="12809" width="0.85546875" style="44" customWidth="1"/>
    <col min="12810" max="12812" width="9.7109375" style="44" customWidth="1"/>
    <col min="12813" max="12813" width="10.7109375" style="44" customWidth="1"/>
    <col min="12814" max="12814" width="0.85546875" style="44" customWidth="1"/>
    <col min="12815" max="12815" width="8.7109375" style="44" customWidth="1"/>
    <col min="12816" max="12816" width="5" style="44" customWidth="1"/>
    <col min="12817" max="12817" width="11.7109375" style="44" bestFit="1" customWidth="1"/>
    <col min="12818" max="13058" width="11.42578125" style="44"/>
    <col min="13059" max="13059" width="15.7109375" style="44" customWidth="1"/>
    <col min="13060" max="13060" width="0.85546875" style="44" customWidth="1"/>
    <col min="13061" max="13063" width="9.7109375" style="44" customWidth="1"/>
    <col min="13064" max="13064" width="10.7109375" style="44" customWidth="1"/>
    <col min="13065" max="13065" width="0.85546875" style="44" customWidth="1"/>
    <col min="13066" max="13068" width="9.7109375" style="44" customWidth="1"/>
    <col min="13069" max="13069" width="10.7109375" style="44" customWidth="1"/>
    <col min="13070" max="13070" width="0.85546875" style="44" customWidth="1"/>
    <col min="13071" max="13071" width="8.7109375" style="44" customWidth="1"/>
    <col min="13072" max="13072" width="5" style="44" customWidth="1"/>
    <col min="13073" max="13073" width="11.7109375" style="44" bestFit="1" customWidth="1"/>
    <col min="13074" max="13314" width="11.42578125" style="44"/>
    <col min="13315" max="13315" width="15.7109375" style="44" customWidth="1"/>
    <col min="13316" max="13316" width="0.85546875" style="44" customWidth="1"/>
    <col min="13317" max="13319" width="9.7109375" style="44" customWidth="1"/>
    <col min="13320" max="13320" width="10.7109375" style="44" customWidth="1"/>
    <col min="13321" max="13321" width="0.85546875" style="44" customWidth="1"/>
    <col min="13322" max="13324" width="9.7109375" style="44" customWidth="1"/>
    <col min="13325" max="13325" width="10.7109375" style="44" customWidth="1"/>
    <col min="13326" max="13326" width="0.85546875" style="44" customWidth="1"/>
    <col min="13327" max="13327" width="8.7109375" style="44" customWidth="1"/>
    <col min="13328" max="13328" width="5" style="44" customWidth="1"/>
    <col min="13329" max="13329" width="11.7109375" style="44" bestFit="1" customWidth="1"/>
    <col min="13330" max="13570" width="11.42578125" style="44"/>
    <col min="13571" max="13571" width="15.7109375" style="44" customWidth="1"/>
    <col min="13572" max="13572" width="0.85546875" style="44" customWidth="1"/>
    <col min="13573" max="13575" width="9.7109375" style="44" customWidth="1"/>
    <col min="13576" max="13576" width="10.7109375" style="44" customWidth="1"/>
    <col min="13577" max="13577" width="0.85546875" style="44" customWidth="1"/>
    <col min="13578" max="13580" width="9.7109375" style="44" customWidth="1"/>
    <col min="13581" max="13581" width="10.7109375" style="44" customWidth="1"/>
    <col min="13582" max="13582" width="0.85546875" style="44" customWidth="1"/>
    <col min="13583" max="13583" width="8.7109375" style="44" customWidth="1"/>
    <col min="13584" max="13584" width="5" style="44" customWidth="1"/>
    <col min="13585" max="13585" width="11.7109375" style="44" bestFit="1" customWidth="1"/>
    <col min="13586" max="13826" width="11.42578125" style="44"/>
    <col min="13827" max="13827" width="15.7109375" style="44" customWidth="1"/>
    <col min="13828" max="13828" width="0.85546875" style="44" customWidth="1"/>
    <col min="13829" max="13831" width="9.7109375" style="44" customWidth="1"/>
    <col min="13832" max="13832" width="10.7109375" style="44" customWidth="1"/>
    <col min="13833" max="13833" width="0.85546875" style="44" customWidth="1"/>
    <col min="13834" max="13836" width="9.7109375" style="44" customWidth="1"/>
    <col min="13837" max="13837" width="10.7109375" style="44" customWidth="1"/>
    <col min="13838" max="13838" width="0.85546875" style="44" customWidth="1"/>
    <col min="13839" max="13839" width="8.7109375" style="44" customWidth="1"/>
    <col min="13840" max="13840" width="5" style="44" customWidth="1"/>
    <col min="13841" max="13841" width="11.7109375" style="44" bestFit="1" customWidth="1"/>
    <col min="13842" max="14082" width="11.42578125" style="44"/>
    <col min="14083" max="14083" width="15.7109375" style="44" customWidth="1"/>
    <col min="14084" max="14084" width="0.85546875" style="44" customWidth="1"/>
    <col min="14085" max="14087" width="9.7109375" style="44" customWidth="1"/>
    <col min="14088" max="14088" width="10.7109375" style="44" customWidth="1"/>
    <col min="14089" max="14089" width="0.85546875" style="44" customWidth="1"/>
    <col min="14090" max="14092" width="9.7109375" style="44" customWidth="1"/>
    <col min="14093" max="14093" width="10.7109375" style="44" customWidth="1"/>
    <col min="14094" max="14094" width="0.85546875" style="44" customWidth="1"/>
    <col min="14095" max="14095" width="8.7109375" style="44" customWidth="1"/>
    <col min="14096" max="14096" width="5" style="44" customWidth="1"/>
    <col min="14097" max="14097" width="11.7109375" style="44" bestFit="1" customWidth="1"/>
    <col min="14098" max="14338" width="11.42578125" style="44"/>
    <col min="14339" max="14339" width="15.7109375" style="44" customWidth="1"/>
    <col min="14340" max="14340" width="0.85546875" style="44" customWidth="1"/>
    <col min="14341" max="14343" width="9.7109375" style="44" customWidth="1"/>
    <col min="14344" max="14344" width="10.7109375" style="44" customWidth="1"/>
    <col min="14345" max="14345" width="0.85546875" style="44" customWidth="1"/>
    <col min="14346" max="14348" width="9.7109375" style="44" customWidth="1"/>
    <col min="14349" max="14349" width="10.7109375" style="44" customWidth="1"/>
    <col min="14350" max="14350" width="0.85546875" style="44" customWidth="1"/>
    <col min="14351" max="14351" width="8.7109375" style="44" customWidth="1"/>
    <col min="14352" max="14352" width="5" style="44" customWidth="1"/>
    <col min="14353" max="14353" width="11.7109375" style="44" bestFit="1" customWidth="1"/>
    <col min="14354" max="14594" width="11.42578125" style="44"/>
    <col min="14595" max="14595" width="15.7109375" style="44" customWidth="1"/>
    <col min="14596" max="14596" width="0.85546875" style="44" customWidth="1"/>
    <col min="14597" max="14599" width="9.7109375" style="44" customWidth="1"/>
    <col min="14600" max="14600" width="10.7109375" style="44" customWidth="1"/>
    <col min="14601" max="14601" width="0.85546875" style="44" customWidth="1"/>
    <col min="14602" max="14604" width="9.7109375" style="44" customWidth="1"/>
    <col min="14605" max="14605" width="10.7109375" style="44" customWidth="1"/>
    <col min="14606" max="14606" width="0.85546875" style="44" customWidth="1"/>
    <col min="14607" max="14607" width="8.7109375" style="44" customWidth="1"/>
    <col min="14608" max="14608" width="5" style="44" customWidth="1"/>
    <col min="14609" max="14609" width="11.7109375" style="44" bestFit="1" customWidth="1"/>
    <col min="14610" max="14850" width="11.42578125" style="44"/>
    <col min="14851" max="14851" width="15.7109375" style="44" customWidth="1"/>
    <col min="14852" max="14852" width="0.85546875" style="44" customWidth="1"/>
    <col min="14853" max="14855" width="9.7109375" style="44" customWidth="1"/>
    <col min="14856" max="14856" width="10.7109375" style="44" customWidth="1"/>
    <col min="14857" max="14857" width="0.85546875" style="44" customWidth="1"/>
    <col min="14858" max="14860" width="9.7109375" style="44" customWidth="1"/>
    <col min="14861" max="14861" width="10.7109375" style="44" customWidth="1"/>
    <col min="14862" max="14862" width="0.85546875" style="44" customWidth="1"/>
    <col min="14863" max="14863" width="8.7109375" style="44" customWidth="1"/>
    <col min="14864" max="14864" width="5" style="44" customWidth="1"/>
    <col min="14865" max="14865" width="11.7109375" style="44" bestFit="1" customWidth="1"/>
    <col min="14866" max="15106" width="11.42578125" style="44"/>
    <col min="15107" max="15107" width="15.7109375" style="44" customWidth="1"/>
    <col min="15108" max="15108" width="0.85546875" style="44" customWidth="1"/>
    <col min="15109" max="15111" width="9.7109375" style="44" customWidth="1"/>
    <col min="15112" max="15112" width="10.7109375" style="44" customWidth="1"/>
    <col min="15113" max="15113" width="0.85546875" style="44" customWidth="1"/>
    <col min="15114" max="15116" width="9.7109375" style="44" customWidth="1"/>
    <col min="15117" max="15117" width="10.7109375" style="44" customWidth="1"/>
    <col min="15118" max="15118" width="0.85546875" style="44" customWidth="1"/>
    <col min="15119" max="15119" width="8.7109375" style="44" customWidth="1"/>
    <col min="15120" max="15120" width="5" style="44" customWidth="1"/>
    <col min="15121" max="15121" width="11.7109375" style="44" bestFit="1" customWidth="1"/>
    <col min="15122" max="15362" width="11.42578125" style="44"/>
    <col min="15363" max="15363" width="15.7109375" style="44" customWidth="1"/>
    <col min="15364" max="15364" width="0.85546875" style="44" customWidth="1"/>
    <col min="15365" max="15367" width="9.7109375" style="44" customWidth="1"/>
    <col min="15368" max="15368" width="10.7109375" style="44" customWidth="1"/>
    <col min="15369" max="15369" width="0.85546875" style="44" customWidth="1"/>
    <col min="15370" max="15372" width="9.7109375" style="44" customWidth="1"/>
    <col min="15373" max="15373" width="10.7109375" style="44" customWidth="1"/>
    <col min="15374" max="15374" width="0.85546875" style="44" customWidth="1"/>
    <col min="15375" max="15375" width="8.7109375" style="44" customWidth="1"/>
    <col min="15376" max="15376" width="5" style="44" customWidth="1"/>
    <col min="15377" max="15377" width="11.7109375" style="44" bestFit="1" customWidth="1"/>
    <col min="15378" max="15618" width="11.42578125" style="44"/>
    <col min="15619" max="15619" width="15.7109375" style="44" customWidth="1"/>
    <col min="15620" max="15620" width="0.85546875" style="44" customWidth="1"/>
    <col min="15621" max="15623" width="9.7109375" style="44" customWidth="1"/>
    <col min="15624" max="15624" width="10.7109375" style="44" customWidth="1"/>
    <col min="15625" max="15625" width="0.85546875" style="44" customWidth="1"/>
    <col min="15626" max="15628" width="9.7109375" style="44" customWidth="1"/>
    <col min="15629" max="15629" width="10.7109375" style="44" customWidth="1"/>
    <col min="15630" max="15630" width="0.85546875" style="44" customWidth="1"/>
    <col min="15631" max="15631" width="8.7109375" style="44" customWidth="1"/>
    <col min="15632" max="15632" width="5" style="44" customWidth="1"/>
    <col min="15633" max="15633" width="11.7109375" style="44" bestFit="1" customWidth="1"/>
    <col min="15634" max="15874" width="11.42578125" style="44"/>
    <col min="15875" max="15875" width="15.7109375" style="44" customWidth="1"/>
    <col min="15876" max="15876" width="0.85546875" style="44" customWidth="1"/>
    <col min="15877" max="15879" width="9.7109375" style="44" customWidth="1"/>
    <col min="15880" max="15880" width="10.7109375" style="44" customWidth="1"/>
    <col min="15881" max="15881" width="0.85546875" style="44" customWidth="1"/>
    <col min="15882" max="15884" width="9.7109375" style="44" customWidth="1"/>
    <col min="15885" max="15885" width="10.7109375" style="44" customWidth="1"/>
    <col min="15886" max="15886" width="0.85546875" style="44" customWidth="1"/>
    <col min="15887" max="15887" width="8.7109375" style="44" customWidth="1"/>
    <col min="15888" max="15888" width="5" style="44" customWidth="1"/>
    <col min="15889" max="15889" width="11.7109375" style="44" bestFit="1" customWidth="1"/>
    <col min="15890" max="16130" width="11.42578125" style="44"/>
    <col min="16131" max="16131" width="15.7109375" style="44" customWidth="1"/>
    <col min="16132" max="16132" width="0.85546875" style="44" customWidth="1"/>
    <col min="16133" max="16135" width="9.7109375" style="44" customWidth="1"/>
    <col min="16136" max="16136" width="10.7109375" style="44" customWidth="1"/>
    <col min="16137" max="16137" width="0.85546875" style="44" customWidth="1"/>
    <col min="16138" max="16140" width="9.7109375" style="44" customWidth="1"/>
    <col min="16141" max="16141" width="10.7109375" style="44" customWidth="1"/>
    <col min="16142" max="16142" width="0.85546875" style="44" customWidth="1"/>
    <col min="16143" max="16143" width="8.7109375" style="44" customWidth="1"/>
    <col min="16144" max="16144" width="5" style="44" customWidth="1"/>
    <col min="16145" max="16145" width="11.7109375" style="44" bestFit="1" customWidth="1"/>
    <col min="16146" max="16384" width="11.42578125" style="44"/>
  </cols>
  <sheetData>
    <row r="5" spans="3:28" ht="30" customHeight="1">
      <c r="C5" s="398" t="s">
        <v>108</v>
      </c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400"/>
    </row>
    <row r="6" spans="3:28" ht="20.100000000000001" customHeight="1">
      <c r="C6" s="401" t="s">
        <v>101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3"/>
    </row>
    <row r="7" spans="3:28" ht="5.0999999999999996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>
      <c r="C8" s="404" t="s">
        <v>46</v>
      </c>
      <c r="D8" s="53"/>
      <c r="E8" s="404" t="s">
        <v>102</v>
      </c>
      <c r="F8" s="404"/>
      <c r="G8" s="404"/>
      <c r="H8" s="404"/>
      <c r="I8" s="53"/>
      <c r="J8" s="404" t="s">
        <v>100</v>
      </c>
      <c r="K8" s="404"/>
      <c r="L8" s="404"/>
      <c r="M8" s="404"/>
      <c r="N8" s="46"/>
      <c r="O8" s="404" t="s">
        <v>90</v>
      </c>
    </row>
    <row r="9" spans="3:28" ht="30" customHeight="1">
      <c r="C9" s="405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405"/>
    </row>
    <row r="10" spans="3:28" ht="5.0999999999999996" customHeight="1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2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>(+M43/H43-1)*100</f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>(+M44/H44-1)*100</f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>
      <c r="C51" s="397" t="s">
        <v>148</v>
      </c>
      <c r="D51" s="397"/>
      <c r="Q51" s="235" t="s">
        <v>111</v>
      </c>
      <c r="R51" s="235" t="s">
        <v>110</v>
      </c>
    </row>
    <row r="52" spans="3:29" ht="17.25" customHeight="1">
      <c r="C52" s="397"/>
      <c r="D52" s="397"/>
      <c r="E52" s="233"/>
      <c r="Q52" s="236" t="s">
        <v>112</v>
      </c>
      <c r="R52" s="237">
        <v>8597</v>
      </c>
    </row>
    <row r="53" spans="3:29" ht="17.25" customHeight="1">
      <c r="C53" s="397"/>
      <c r="D53" s="397"/>
      <c r="E53" s="233"/>
      <c r="Q53" s="236" t="s">
        <v>113</v>
      </c>
      <c r="R53" s="237">
        <v>22888</v>
      </c>
    </row>
    <row r="54" spans="3:29" ht="17.25" customHeight="1">
      <c r="Q54" s="236" t="s">
        <v>114</v>
      </c>
      <c r="R54" s="237">
        <v>11635</v>
      </c>
    </row>
    <row r="55" spans="3:29" ht="17.25" customHeight="1">
      <c r="Q55" s="236" t="s">
        <v>115</v>
      </c>
      <c r="R55" s="237">
        <v>49494</v>
      </c>
    </row>
    <row r="56" spans="3:29" ht="17.25" customHeight="1">
      <c r="Q56" s="236" t="s">
        <v>116</v>
      </c>
      <c r="R56" s="237">
        <v>16522</v>
      </c>
    </row>
    <row r="57" spans="3:29" ht="17.25" customHeight="1">
      <c r="Q57" s="236" t="s">
        <v>117</v>
      </c>
      <c r="R57" s="237">
        <v>22213</v>
      </c>
    </row>
    <row r="58" spans="3:29" ht="17.25" customHeight="1">
      <c r="Q58" s="236" t="s">
        <v>118</v>
      </c>
      <c r="R58" s="237">
        <v>39007</v>
      </c>
    </row>
    <row r="59" spans="3:29" ht="17.25" customHeight="1">
      <c r="Q59" s="236" t="s">
        <v>119</v>
      </c>
      <c r="R59" s="237">
        <v>7064</v>
      </c>
    </row>
    <row r="60" spans="3:29" ht="17.25" customHeight="1">
      <c r="Q60" s="236" t="s">
        <v>33</v>
      </c>
      <c r="R60" s="237">
        <v>232</v>
      </c>
    </row>
    <row r="61" spans="3:29" ht="17.25" customHeight="1">
      <c r="Q61" s="236" t="s">
        <v>120</v>
      </c>
      <c r="R61" s="237">
        <v>23338</v>
      </c>
    </row>
    <row r="62" spans="3:29" ht="17.25" customHeight="1">
      <c r="Q62" s="236" t="s">
        <v>121</v>
      </c>
      <c r="R62" s="237">
        <v>4593</v>
      </c>
    </row>
    <row r="63" spans="3:29" ht="17.25" customHeight="1">
      <c r="Q63" s="236" t="s">
        <v>122</v>
      </c>
      <c r="R63" s="237">
        <v>24135</v>
      </c>
    </row>
    <row r="64" spans="3:29" ht="17.25" customHeight="1">
      <c r="Q64" s="236" t="s">
        <v>123</v>
      </c>
      <c r="R64" s="237">
        <v>16416</v>
      </c>
    </row>
    <row r="65" spans="3:18" ht="17.25" customHeight="1">
      <c r="Q65" s="236" t="s">
        <v>124</v>
      </c>
      <c r="R65" s="237">
        <v>40634</v>
      </c>
    </row>
    <row r="66" spans="3:18" ht="17.25" customHeight="1">
      <c r="Q66" s="236" t="s">
        <v>125</v>
      </c>
      <c r="R66" s="237">
        <v>54102</v>
      </c>
    </row>
    <row r="67" spans="3:18" ht="17.25" customHeight="1">
      <c r="Q67" s="236" t="s">
        <v>126</v>
      </c>
      <c r="R67" s="237">
        <v>69542</v>
      </c>
    </row>
    <row r="68" spans="3:18" ht="17.25" customHeight="1">
      <c r="Q68" s="236" t="s">
        <v>127</v>
      </c>
      <c r="R68" s="237">
        <v>56323</v>
      </c>
    </row>
    <row r="69" spans="3:18" ht="17.25" customHeight="1">
      <c r="Q69" s="236" t="s">
        <v>128</v>
      </c>
      <c r="R69" s="237">
        <v>343210</v>
      </c>
    </row>
    <row r="70" spans="3:18" ht="17.25" customHeight="1">
      <c r="Q70" s="236" t="s">
        <v>129</v>
      </c>
      <c r="R70" s="237">
        <v>58346</v>
      </c>
    </row>
    <row r="71" spans="3:18">
      <c r="Q71" s="236" t="s">
        <v>131</v>
      </c>
      <c r="R71" s="237">
        <v>17100</v>
      </c>
    </row>
    <row r="72" spans="3:18">
      <c r="Q72" s="236" t="s">
        <v>132</v>
      </c>
      <c r="R72" s="237">
        <v>7288</v>
      </c>
    </row>
    <row r="73" spans="3:18">
      <c r="Q73" s="236" t="s">
        <v>133</v>
      </c>
      <c r="R73" s="237">
        <v>5005</v>
      </c>
    </row>
    <row r="74" spans="3:18">
      <c r="Q74" s="236" t="s">
        <v>134</v>
      </c>
      <c r="R74" s="237">
        <v>10071</v>
      </c>
    </row>
    <row r="75" spans="3:18">
      <c r="Q75" s="236" t="s">
        <v>135</v>
      </c>
      <c r="R75" s="237">
        <v>55338</v>
      </c>
    </row>
    <row r="76" spans="3:18">
      <c r="Q76" s="236" t="s">
        <v>136</v>
      </c>
      <c r="R76" s="237">
        <v>22515</v>
      </c>
    </row>
    <row r="77" spans="3:18">
      <c r="Q77" s="236" t="s">
        <v>137</v>
      </c>
      <c r="R77" s="237">
        <v>17657</v>
      </c>
    </row>
    <row r="78" spans="3:18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>
      <c r="C82" s="48" t="s">
        <v>25</v>
      </c>
      <c r="E82" s="123">
        <v>51545</v>
      </c>
    </row>
    <row r="83" spans="3:18" ht="13.5">
      <c r="C83" s="48" t="s">
        <v>42</v>
      </c>
      <c r="E83" s="123">
        <v>51455</v>
      </c>
    </row>
    <row r="84" spans="3:18" ht="13.5">
      <c r="C84" s="48" t="s">
        <v>18</v>
      </c>
      <c r="E84" s="123">
        <v>49937</v>
      </c>
    </row>
    <row r="85" spans="3:18" ht="13.5">
      <c r="C85" s="48" t="s">
        <v>23</v>
      </c>
      <c r="E85" s="123">
        <v>46978</v>
      </c>
    </row>
    <row r="86" spans="3:18" ht="13.5">
      <c r="C86" s="48" t="s">
        <v>37</v>
      </c>
      <c r="E86" s="123">
        <v>46457</v>
      </c>
    </row>
    <row r="87" spans="3:18" ht="13.5">
      <c r="C87" s="48" t="s">
        <v>9</v>
      </c>
      <c r="E87" s="123">
        <v>45192</v>
      </c>
    </row>
    <row r="88" spans="3:18" ht="13.5">
      <c r="C88" s="48" t="s">
        <v>21</v>
      </c>
      <c r="E88" s="123">
        <v>42557</v>
      </c>
    </row>
    <row r="89" spans="3:18" ht="13.5">
      <c r="C89" s="49" t="s">
        <v>39</v>
      </c>
      <c r="E89" s="123">
        <v>27932</v>
      </c>
    </row>
    <row r="90" spans="3:18" ht="13.5">
      <c r="C90" s="48" t="s">
        <v>20</v>
      </c>
      <c r="E90" s="123">
        <v>26950</v>
      </c>
    </row>
    <row r="91" spans="3:18" ht="13.5">
      <c r="C91" s="48" t="s">
        <v>8</v>
      </c>
      <c r="E91" s="123">
        <v>26418</v>
      </c>
    </row>
    <row r="92" spans="3:18" ht="13.5">
      <c r="C92" s="48" t="s">
        <v>28</v>
      </c>
      <c r="E92" s="123">
        <v>25529</v>
      </c>
    </row>
    <row r="93" spans="3:18" ht="13.5">
      <c r="C93" s="48" t="s">
        <v>40</v>
      </c>
      <c r="E93" s="123">
        <v>23352</v>
      </c>
    </row>
    <row r="94" spans="3:18" ht="13.5">
      <c r="C94" s="48" t="s">
        <v>16</v>
      </c>
      <c r="E94" s="123">
        <v>22837</v>
      </c>
    </row>
    <row r="95" spans="3:18" ht="13.5">
      <c r="C95" s="48" t="s">
        <v>10</v>
      </c>
      <c r="E95" s="72">
        <v>22305</v>
      </c>
    </row>
    <row r="96" spans="3:18" ht="13.5">
      <c r="C96" s="48" t="s">
        <v>47</v>
      </c>
      <c r="E96" s="123">
        <v>21979</v>
      </c>
    </row>
    <row r="97" spans="3:5" ht="13.5">
      <c r="C97" s="48" t="s">
        <v>19</v>
      </c>
      <c r="E97" s="123">
        <v>20389</v>
      </c>
    </row>
    <row r="98" spans="3:5" ht="13.5">
      <c r="C98" s="48" t="s">
        <v>11</v>
      </c>
      <c r="E98" s="123">
        <v>19808</v>
      </c>
    </row>
    <row r="99" spans="3:5" ht="13.5">
      <c r="C99" s="48" t="s">
        <v>7</v>
      </c>
      <c r="E99" s="123">
        <v>16838</v>
      </c>
    </row>
    <row r="100" spans="3:5" ht="13.5">
      <c r="C100" s="48" t="s">
        <v>43</v>
      </c>
      <c r="E100" s="123">
        <v>16094</v>
      </c>
    </row>
    <row r="101" spans="3:5" ht="13.5">
      <c r="C101" s="48" t="s">
        <v>22</v>
      </c>
      <c r="E101" s="123">
        <v>13492</v>
      </c>
    </row>
    <row r="102" spans="3:5" ht="13.5">
      <c r="C102" s="48" t="s">
        <v>17</v>
      </c>
      <c r="E102" s="123">
        <v>13141</v>
      </c>
    </row>
    <row r="103" spans="3:5" ht="13.5">
      <c r="C103" s="48" t="s">
        <v>30</v>
      </c>
      <c r="E103" s="123">
        <v>12226</v>
      </c>
    </row>
    <row r="104" spans="3:5" ht="13.5">
      <c r="C104" s="48" t="s">
        <v>29</v>
      </c>
      <c r="E104" s="123">
        <v>12174</v>
      </c>
    </row>
    <row r="105" spans="3:5" ht="13.5">
      <c r="C105" s="48" t="s">
        <v>38</v>
      </c>
      <c r="E105" s="123">
        <v>10738</v>
      </c>
    </row>
    <row r="106" spans="3:5" ht="13.5">
      <c r="C106" s="48" t="s">
        <v>15</v>
      </c>
      <c r="E106" s="123">
        <v>8230</v>
      </c>
    </row>
    <row r="107" spans="3:5" ht="13.5">
      <c r="C107" s="48" t="s">
        <v>26</v>
      </c>
      <c r="E107" s="123">
        <v>6550</v>
      </c>
    </row>
    <row r="108" spans="3:5" ht="13.5">
      <c r="C108" s="48" t="s">
        <v>27</v>
      </c>
      <c r="E108" s="123">
        <v>6502</v>
      </c>
    </row>
    <row r="109" spans="3:5" ht="13.5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oleObject progId="Word.Document.8" shapeId="11366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1:AH583"/>
  <sheetViews>
    <sheetView tabSelected="1" zoomScale="85" zoomScaleNormal="85" zoomScaleSheetLayoutView="55" workbookViewId="0">
      <selection activeCell="J72" sqref="J72"/>
    </sheetView>
  </sheetViews>
  <sheetFormatPr baseColWidth="10" defaultRowHeight="12.75"/>
  <cols>
    <col min="1" max="1" width="11.42578125" style="44"/>
    <col min="2" max="2" width="23.42578125" style="44" customWidth="1"/>
    <col min="3" max="3" width="7.7109375" style="44" customWidth="1"/>
    <col min="4" max="4" width="5.42578125" style="44" customWidth="1"/>
    <col min="5" max="5" width="8" style="44" customWidth="1"/>
    <col min="6" max="6" width="10" style="44" customWidth="1"/>
    <col min="7" max="7" width="7.7109375" style="44" customWidth="1"/>
    <col min="8" max="8" width="6.42578125" style="44" customWidth="1"/>
    <col min="9" max="9" width="8.140625" style="44" customWidth="1"/>
    <col min="10" max="10" width="9.28515625" style="44" customWidth="1"/>
    <col min="11" max="11" width="9" style="44" customWidth="1"/>
    <col min="12" max="12" width="8.140625" style="44" customWidth="1"/>
    <col min="13" max="13" width="15" style="44" customWidth="1"/>
    <col min="14" max="14" width="6.7109375" style="44" customWidth="1"/>
    <col min="15" max="15" width="7.7109375" style="44" customWidth="1"/>
    <col min="16" max="17" width="7" style="44" customWidth="1"/>
    <col min="18" max="18" width="9.28515625" style="44" customWidth="1"/>
    <col min="19" max="20" width="10.42578125" style="44" customWidth="1"/>
    <col min="21" max="21" width="8.28515625" style="44" customWidth="1"/>
    <col min="22" max="22" width="13.5703125" style="44" customWidth="1"/>
    <col min="23" max="23" width="13" style="44" bestFit="1" customWidth="1"/>
    <col min="24" max="24" width="11.42578125" style="44"/>
    <col min="25" max="25" width="20.42578125" style="44" bestFit="1" customWidth="1"/>
    <col min="26" max="26" width="12.28515625" style="44" bestFit="1" customWidth="1"/>
    <col min="27" max="28" width="11.5703125" style="44" bestFit="1" customWidth="1"/>
    <col min="29" max="29" width="11.42578125" style="44"/>
    <col min="30" max="31" width="11.5703125" style="44" bestFit="1" customWidth="1"/>
    <col min="32" max="261" width="11.42578125" style="44"/>
    <col min="262" max="262" width="15.7109375" style="44" customWidth="1"/>
    <col min="263" max="263" width="0.85546875" style="44" customWidth="1"/>
    <col min="264" max="266" width="9.7109375" style="44" customWidth="1"/>
    <col min="267" max="267" width="10.7109375" style="44" customWidth="1"/>
    <col min="268" max="268" width="0.85546875" style="44" customWidth="1"/>
    <col min="269" max="271" width="9.7109375" style="44" customWidth="1"/>
    <col min="272" max="272" width="10.7109375" style="44" customWidth="1"/>
    <col min="273" max="273" width="0.85546875" style="44" customWidth="1"/>
    <col min="274" max="274" width="8.7109375" style="44" customWidth="1"/>
    <col min="275" max="275" width="5" style="44" customWidth="1"/>
    <col min="276" max="276" width="11.7109375" style="44" bestFit="1" customWidth="1"/>
    <col min="277" max="517" width="11.42578125" style="44"/>
    <col min="518" max="518" width="15.7109375" style="44" customWidth="1"/>
    <col min="519" max="519" width="0.85546875" style="44" customWidth="1"/>
    <col min="520" max="522" width="9.7109375" style="44" customWidth="1"/>
    <col min="523" max="523" width="10.7109375" style="44" customWidth="1"/>
    <col min="524" max="524" width="0.85546875" style="44" customWidth="1"/>
    <col min="525" max="527" width="9.7109375" style="44" customWidth="1"/>
    <col min="528" max="528" width="10.7109375" style="44" customWidth="1"/>
    <col min="529" max="529" width="0.85546875" style="44" customWidth="1"/>
    <col min="530" max="530" width="8.7109375" style="44" customWidth="1"/>
    <col min="531" max="531" width="5" style="44" customWidth="1"/>
    <col min="532" max="532" width="11.7109375" style="44" bestFit="1" customWidth="1"/>
    <col min="533" max="773" width="11.42578125" style="44"/>
    <col min="774" max="774" width="15.7109375" style="44" customWidth="1"/>
    <col min="775" max="775" width="0.85546875" style="44" customWidth="1"/>
    <col min="776" max="778" width="9.7109375" style="44" customWidth="1"/>
    <col min="779" max="779" width="10.7109375" style="44" customWidth="1"/>
    <col min="780" max="780" width="0.85546875" style="44" customWidth="1"/>
    <col min="781" max="783" width="9.7109375" style="44" customWidth="1"/>
    <col min="784" max="784" width="10.7109375" style="44" customWidth="1"/>
    <col min="785" max="785" width="0.85546875" style="44" customWidth="1"/>
    <col min="786" max="786" width="8.7109375" style="44" customWidth="1"/>
    <col min="787" max="787" width="5" style="44" customWidth="1"/>
    <col min="788" max="788" width="11.7109375" style="44" bestFit="1" customWidth="1"/>
    <col min="789" max="1029" width="11.42578125" style="44"/>
    <col min="1030" max="1030" width="15.7109375" style="44" customWidth="1"/>
    <col min="1031" max="1031" width="0.85546875" style="44" customWidth="1"/>
    <col min="1032" max="1034" width="9.7109375" style="44" customWidth="1"/>
    <col min="1035" max="1035" width="10.7109375" style="44" customWidth="1"/>
    <col min="1036" max="1036" width="0.85546875" style="44" customWidth="1"/>
    <col min="1037" max="1039" width="9.7109375" style="44" customWidth="1"/>
    <col min="1040" max="1040" width="10.7109375" style="44" customWidth="1"/>
    <col min="1041" max="1041" width="0.85546875" style="44" customWidth="1"/>
    <col min="1042" max="1042" width="8.7109375" style="44" customWidth="1"/>
    <col min="1043" max="1043" width="5" style="44" customWidth="1"/>
    <col min="1044" max="1044" width="11.7109375" style="44" bestFit="1" customWidth="1"/>
    <col min="1045" max="1285" width="11.42578125" style="44"/>
    <col min="1286" max="1286" width="15.7109375" style="44" customWidth="1"/>
    <col min="1287" max="1287" width="0.85546875" style="44" customWidth="1"/>
    <col min="1288" max="1290" width="9.7109375" style="44" customWidth="1"/>
    <col min="1291" max="1291" width="10.7109375" style="44" customWidth="1"/>
    <col min="1292" max="1292" width="0.85546875" style="44" customWidth="1"/>
    <col min="1293" max="1295" width="9.7109375" style="44" customWidth="1"/>
    <col min="1296" max="1296" width="10.7109375" style="44" customWidth="1"/>
    <col min="1297" max="1297" width="0.85546875" style="44" customWidth="1"/>
    <col min="1298" max="1298" width="8.7109375" style="44" customWidth="1"/>
    <col min="1299" max="1299" width="5" style="44" customWidth="1"/>
    <col min="1300" max="1300" width="11.7109375" style="44" bestFit="1" customWidth="1"/>
    <col min="1301" max="1541" width="11.42578125" style="44"/>
    <col min="1542" max="1542" width="15.7109375" style="44" customWidth="1"/>
    <col min="1543" max="1543" width="0.85546875" style="44" customWidth="1"/>
    <col min="1544" max="1546" width="9.7109375" style="44" customWidth="1"/>
    <col min="1547" max="1547" width="10.7109375" style="44" customWidth="1"/>
    <col min="1548" max="1548" width="0.85546875" style="44" customWidth="1"/>
    <col min="1549" max="1551" width="9.7109375" style="44" customWidth="1"/>
    <col min="1552" max="1552" width="10.7109375" style="44" customWidth="1"/>
    <col min="1553" max="1553" width="0.85546875" style="44" customWidth="1"/>
    <col min="1554" max="1554" width="8.7109375" style="44" customWidth="1"/>
    <col min="1555" max="1555" width="5" style="44" customWidth="1"/>
    <col min="1556" max="1556" width="11.7109375" style="44" bestFit="1" customWidth="1"/>
    <col min="1557" max="1797" width="11.42578125" style="44"/>
    <col min="1798" max="1798" width="15.7109375" style="44" customWidth="1"/>
    <col min="1799" max="1799" width="0.85546875" style="44" customWidth="1"/>
    <col min="1800" max="1802" width="9.7109375" style="44" customWidth="1"/>
    <col min="1803" max="1803" width="10.7109375" style="44" customWidth="1"/>
    <col min="1804" max="1804" width="0.85546875" style="44" customWidth="1"/>
    <col min="1805" max="1807" width="9.7109375" style="44" customWidth="1"/>
    <col min="1808" max="1808" width="10.7109375" style="44" customWidth="1"/>
    <col min="1809" max="1809" width="0.85546875" style="44" customWidth="1"/>
    <col min="1810" max="1810" width="8.7109375" style="44" customWidth="1"/>
    <col min="1811" max="1811" width="5" style="44" customWidth="1"/>
    <col min="1812" max="1812" width="11.7109375" style="44" bestFit="1" customWidth="1"/>
    <col min="1813" max="2053" width="11.42578125" style="44"/>
    <col min="2054" max="2054" width="15.7109375" style="44" customWidth="1"/>
    <col min="2055" max="2055" width="0.85546875" style="44" customWidth="1"/>
    <col min="2056" max="2058" width="9.7109375" style="44" customWidth="1"/>
    <col min="2059" max="2059" width="10.7109375" style="44" customWidth="1"/>
    <col min="2060" max="2060" width="0.85546875" style="44" customWidth="1"/>
    <col min="2061" max="2063" width="9.7109375" style="44" customWidth="1"/>
    <col min="2064" max="2064" width="10.7109375" style="44" customWidth="1"/>
    <col min="2065" max="2065" width="0.85546875" style="44" customWidth="1"/>
    <col min="2066" max="2066" width="8.7109375" style="44" customWidth="1"/>
    <col min="2067" max="2067" width="5" style="44" customWidth="1"/>
    <col min="2068" max="2068" width="11.7109375" style="44" bestFit="1" customWidth="1"/>
    <col min="2069" max="2309" width="11.42578125" style="44"/>
    <col min="2310" max="2310" width="15.7109375" style="44" customWidth="1"/>
    <col min="2311" max="2311" width="0.85546875" style="44" customWidth="1"/>
    <col min="2312" max="2314" width="9.7109375" style="44" customWidth="1"/>
    <col min="2315" max="2315" width="10.7109375" style="44" customWidth="1"/>
    <col min="2316" max="2316" width="0.85546875" style="44" customWidth="1"/>
    <col min="2317" max="2319" width="9.7109375" style="44" customWidth="1"/>
    <col min="2320" max="2320" width="10.7109375" style="44" customWidth="1"/>
    <col min="2321" max="2321" width="0.85546875" style="44" customWidth="1"/>
    <col min="2322" max="2322" width="8.7109375" style="44" customWidth="1"/>
    <col min="2323" max="2323" width="5" style="44" customWidth="1"/>
    <col min="2324" max="2324" width="11.7109375" style="44" bestFit="1" customWidth="1"/>
    <col min="2325" max="2565" width="11.42578125" style="44"/>
    <col min="2566" max="2566" width="15.7109375" style="44" customWidth="1"/>
    <col min="2567" max="2567" width="0.85546875" style="44" customWidth="1"/>
    <col min="2568" max="2570" width="9.7109375" style="44" customWidth="1"/>
    <col min="2571" max="2571" width="10.7109375" style="44" customWidth="1"/>
    <col min="2572" max="2572" width="0.85546875" style="44" customWidth="1"/>
    <col min="2573" max="2575" width="9.7109375" style="44" customWidth="1"/>
    <col min="2576" max="2576" width="10.7109375" style="44" customWidth="1"/>
    <col min="2577" max="2577" width="0.85546875" style="44" customWidth="1"/>
    <col min="2578" max="2578" width="8.7109375" style="44" customWidth="1"/>
    <col min="2579" max="2579" width="5" style="44" customWidth="1"/>
    <col min="2580" max="2580" width="11.7109375" style="44" bestFit="1" customWidth="1"/>
    <col min="2581" max="2821" width="11.42578125" style="44"/>
    <col min="2822" max="2822" width="15.7109375" style="44" customWidth="1"/>
    <col min="2823" max="2823" width="0.85546875" style="44" customWidth="1"/>
    <col min="2824" max="2826" width="9.7109375" style="44" customWidth="1"/>
    <col min="2827" max="2827" width="10.7109375" style="44" customWidth="1"/>
    <col min="2828" max="2828" width="0.85546875" style="44" customWidth="1"/>
    <col min="2829" max="2831" width="9.7109375" style="44" customWidth="1"/>
    <col min="2832" max="2832" width="10.7109375" style="44" customWidth="1"/>
    <col min="2833" max="2833" width="0.85546875" style="44" customWidth="1"/>
    <col min="2834" max="2834" width="8.7109375" style="44" customWidth="1"/>
    <col min="2835" max="2835" width="5" style="44" customWidth="1"/>
    <col min="2836" max="2836" width="11.7109375" style="44" bestFit="1" customWidth="1"/>
    <col min="2837" max="3077" width="11.42578125" style="44"/>
    <col min="3078" max="3078" width="15.7109375" style="44" customWidth="1"/>
    <col min="3079" max="3079" width="0.85546875" style="44" customWidth="1"/>
    <col min="3080" max="3082" width="9.7109375" style="44" customWidth="1"/>
    <col min="3083" max="3083" width="10.7109375" style="44" customWidth="1"/>
    <col min="3084" max="3084" width="0.85546875" style="44" customWidth="1"/>
    <col min="3085" max="3087" width="9.7109375" style="44" customWidth="1"/>
    <col min="3088" max="3088" width="10.7109375" style="44" customWidth="1"/>
    <col min="3089" max="3089" width="0.85546875" style="44" customWidth="1"/>
    <col min="3090" max="3090" width="8.7109375" style="44" customWidth="1"/>
    <col min="3091" max="3091" width="5" style="44" customWidth="1"/>
    <col min="3092" max="3092" width="11.7109375" style="44" bestFit="1" customWidth="1"/>
    <col min="3093" max="3333" width="11.42578125" style="44"/>
    <col min="3334" max="3334" width="15.7109375" style="44" customWidth="1"/>
    <col min="3335" max="3335" width="0.85546875" style="44" customWidth="1"/>
    <col min="3336" max="3338" width="9.7109375" style="44" customWidth="1"/>
    <col min="3339" max="3339" width="10.7109375" style="44" customWidth="1"/>
    <col min="3340" max="3340" width="0.85546875" style="44" customWidth="1"/>
    <col min="3341" max="3343" width="9.7109375" style="44" customWidth="1"/>
    <col min="3344" max="3344" width="10.7109375" style="44" customWidth="1"/>
    <col min="3345" max="3345" width="0.85546875" style="44" customWidth="1"/>
    <col min="3346" max="3346" width="8.7109375" style="44" customWidth="1"/>
    <col min="3347" max="3347" width="5" style="44" customWidth="1"/>
    <col min="3348" max="3348" width="11.7109375" style="44" bestFit="1" customWidth="1"/>
    <col min="3349" max="3589" width="11.42578125" style="44"/>
    <col min="3590" max="3590" width="15.7109375" style="44" customWidth="1"/>
    <col min="3591" max="3591" width="0.85546875" style="44" customWidth="1"/>
    <col min="3592" max="3594" width="9.7109375" style="44" customWidth="1"/>
    <col min="3595" max="3595" width="10.7109375" style="44" customWidth="1"/>
    <col min="3596" max="3596" width="0.85546875" style="44" customWidth="1"/>
    <col min="3597" max="3599" width="9.7109375" style="44" customWidth="1"/>
    <col min="3600" max="3600" width="10.7109375" style="44" customWidth="1"/>
    <col min="3601" max="3601" width="0.85546875" style="44" customWidth="1"/>
    <col min="3602" max="3602" width="8.7109375" style="44" customWidth="1"/>
    <col min="3603" max="3603" width="5" style="44" customWidth="1"/>
    <col min="3604" max="3604" width="11.7109375" style="44" bestFit="1" customWidth="1"/>
    <col min="3605" max="3845" width="11.42578125" style="44"/>
    <col min="3846" max="3846" width="15.7109375" style="44" customWidth="1"/>
    <col min="3847" max="3847" width="0.85546875" style="44" customWidth="1"/>
    <col min="3848" max="3850" width="9.7109375" style="44" customWidth="1"/>
    <col min="3851" max="3851" width="10.7109375" style="44" customWidth="1"/>
    <col min="3852" max="3852" width="0.85546875" style="44" customWidth="1"/>
    <col min="3853" max="3855" width="9.7109375" style="44" customWidth="1"/>
    <col min="3856" max="3856" width="10.7109375" style="44" customWidth="1"/>
    <col min="3857" max="3857" width="0.85546875" style="44" customWidth="1"/>
    <col min="3858" max="3858" width="8.7109375" style="44" customWidth="1"/>
    <col min="3859" max="3859" width="5" style="44" customWidth="1"/>
    <col min="3860" max="3860" width="11.7109375" style="44" bestFit="1" customWidth="1"/>
    <col min="3861" max="4101" width="11.42578125" style="44"/>
    <col min="4102" max="4102" width="15.7109375" style="44" customWidth="1"/>
    <col min="4103" max="4103" width="0.85546875" style="44" customWidth="1"/>
    <col min="4104" max="4106" width="9.7109375" style="44" customWidth="1"/>
    <col min="4107" max="4107" width="10.7109375" style="44" customWidth="1"/>
    <col min="4108" max="4108" width="0.85546875" style="44" customWidth="1"/>
    <col min="4109" max="4111" width="9.7109375" style="44" customWidth="1"/>
    <col min="4112" max="4112" width="10.7109375" style="44" customWidth="1"/>
    <col min="4113" max="4113" width="0.85546875" style="44" customWidth="1"/>
    <col min="4114" max="4114" width="8.7109375" style="44" customWidth="1"/>
    <col min="4115" max="4115" width="5" style="44" customWidth="1"/>
    <col min="4116" max="4116" width="11.7109375" style="44" bestFit="1" customWidth="1"/>
    <col min="4117" max="4357" width="11.42578125" style="44"/>
    <col min="4358" max="4358" width="15.7109375" style="44" customWidth="1"/>
    <col min="4359" max="4359" width="0.85546875" style="44" customWidth="1"/>
    <col min="4360" max="4362" width="9.7109375" style="44" customWidth="1"/>
    <col min="4363" max="4363" width="10.7109375" style="44" customWidth="1"/>
    <col min="4364" max="4364" width="0.85546875" style="44" customWidth="1"/>
    <col min="4365" max="4367" width="9.7109375" style="44" customWidth="1"/>
    <col min="4368" max="4368" width="10.7109375" style="44" customWidth="1"/>
    <col min="4369" max="4369" width="0.85546875" style="44" customWidth="1"/>
    <col min="4370" max="4370" width="8.7109375" style="44" customWidth="1"/>
    <col min="4371" max="4371" width="5" style="44" customWidth="1"/>
    <col min="4372" max="4372" width="11.7109375" style="44" bestFit="1" customWidth="1"/>
    <col min="4373" max="4613" width="11.42578125" style="44"/>
    <col min="4614" max="4614" width="15.7109375" style="44" customWidth="1"/>
    <col min="4615" max="4615" width="0.85546875" style="44" customWidth="1"/>
    <col min="4616" max="4618" width="9.7109375" style="44" customWidth="1"/>
    <col min="4619" max="4619" width="10.7109375" style="44" customWidth="1"/>
    <col min="4620" max="4620" width="0.85546875" style="44" customWidth="1"/>
    <col min="4621" max="4623" width="9.7109375" style="44" customWidth="1"/>
    <col min="4624" max="4624" width="10.7109375" style="44" customWidth="1"/>
    <col min="4625" max="4625" width="0.85546875" style="44" customWidth="1"/>
    <col min="4626" max="4626" width="8.7109375" style="44" customWidth="1"/>
    <col min="4627" max="4627" width="5" style="44" customWidth="1"/>
    <col min="4628" max="4628" width="11.7109375" style="44" bestFit="1" customWidth="1"/>
    <col min="4629" max="4869" width="11.42578125" style="44"/>
    <col min="4870" max="4870" width="15.7109375" style="44" customWidth="1"/>
    <col min="4871" max="4871" width="0.85546875" style="44" customWidth="1"/>
    <col min="4872" max="4874" width="9.7109375" style="44" customWidth="1"/>
    <col min="4875" max="4875" width="10.7109375" style="44" customWidth="1"/>
    <col min="4876" max="4876" width="0.85546875" style="44" customWidth="1"/>
    <col min="4877" max="4879" width="9.7109375" style="44" customWidth="1"/>
    <col min="4880" max="4880" width="10.7109375" style="44" customWidth="1"/>
    <col min="4881" max="4881" width="0.85546875" style="44" customWidth="1"/>
    <col min="4882" max="4882" width="8.7109375" style="44" customWidth="1"/>
    <col min="4883" max="4883" width="5" style="44" customWidth="1"/>
    <col min="4884" max="4884" width="11.7109375" style="44" bestFit="1" customWidth="1"/>
    <col min="4885" max="5125" width="11.42578125" style="44"/>
    <col min="5126" max="5126" width="15.7109375" style="44" customWidth="1"/>
    <col min="5127" max="5127" width="0.85546875" style="44" customWidth="1"/>
    <col min="5128" max="5130" width="9.7109375" style="44" customWidth="1"/>
    <col min="5131" max="5131" width="10.7109375" style="44" customWidth="1"/>
    <col min="5132" max="5132" width="0.85546875" style="44" customWidth="1"/>
    <col min="5133" max="5135" width="9.7109375" style="44" customWidth="1"/>
    <col min="5136" max="5136" width="10.7109375" style="44" customWidth="1"/>
    <col min="5137" max="5137" width="0.85546875" style="44" customWidth="1"/>
    <col min="5138" max="5138" width="8.7109375" style="44" customWidth="1"/>
    <col min="5139" max="5139" width="5" style="44" customWidth="1"/>
    <col min="5140" max="5140" width="11.7109375" style="44" bestFit="1" customWidth="1"/>
    <col min="5141" max="5381" width="11.42578125" style="44"/>
    <col min="5382" max="5382" width="15.7109375" style="44" customWidth="1"/>
    <col min="5383" max="5383" width="0.85546875" style="44" customWidth="1"/>
    <col min="5384" max="5386" width="9.7109375" style="44" customWidth="1"/>
    <col min="5387" max="5387" width="10.7109375" style="44" customWidth="1"/>
    <col min="5388" max="5388" width="0.85546875" style="44" customWidth="1"/>
    <col min="5389" max="5391" width="9.7109375" style="44" customWidth="1"/>
    <col min="5392" max="5392" width="10.7109375" style="44" customWidth="1"/>
    <col min="5393" max="5393" width="0.85546875" style="44" customWidth="1"/>
    <col min="5394" max="5394" width="8.7109375" style="44" customWidth="1"/>
    <col min="5395" max="5395" width="5" style="44" customWidth="1"/>
    <col min="5396" max="5396" width="11.7109375" style="44" bestFit="1" customWidth="1"/>
    <col min="5397" max="5637" width="11.42578125" style="44"/>
    <col min="5638" max="5638" width="15.7109375" style="44" customWidth="1"/>
    <col min="5639" max="5639" width="0.85546875" style="44" customWidth="1"/>
    <col min="5640" max="5642" width="9.7109375" style="44" customWidth="1"/>
    <col min="5643" max="5643" width="10.7109375" style="44" customWidth="1"/>
    <col min="5644" max="5644" width="0.85546875" style="44" customWidth="1"/>
    <col min="5645" max="5647" width="9.7109375" style="44" customWidth="1"/>
    <col min="5648" max="5648" width="10.7109375" style="44" customWidth="1"/>
    <col min="5649" max="5649" width="0.85546875" style="44" customWidth="1"/>
    <col min="5650" max="5650" width="8.7109375" style="44" customWidth="1"/>
    <col min="5651" max="5651" width="5" style="44" customWidth="1"/>
    <col min="5652" max="5652" width="11.7109375" style="44" bestFit="1" customWidth="1"/>
    <col min="5653" max="5893" width="11.42578125" style="44"/>
    <col min="5894" max="5894" width="15.7109375" style="44" customWidth="1"/>
    <col min="5895" max="5895" width="0.85546875" style="44" customWidth="1"/>
    <col min="5896" max="5898" width="9.7109375" style="44" customWidth="1"/>
    <col min="5899" max="5899" width="10.7109375" style="44" customWidth="1"/>
    <col min="5900" max="5900" width="0.85546875" style="44" customWidth="1"/>
    <col min="5901" max="5903" width="9.7109375" style="44" customWidth="1"/>
    <col min="5904" max="5904" width="10.7109375" style="44" customWidth="1"/>
    <col min="5905" max="5905" width="0.85546875" style="44" customWidth="1"/>
    <col min="5906" max="5906" width="8.7109375" style="44" customWidth="1"/>
    <col min="5907" max="5907" width="5" style="44" customWidth="1"/>
    <col min="5908" max="5908" width="11.7109375" style="44" bestFit="1" customWidth="1"/>
    <col min="5909" max="6149" width="11.42578125" style="44"/>
    <col min="6150" max="6150" width="15.7109375" style="44" customWidth="1"/>
    <col min="6151" max="6151" width="0.85546875" style="44" customWidth="1"/>
    <col min="6152" max="6154" width="9.7109375" style="44" customWidth="1"/>
    <col min="6155" max="6155" width="10.7109375" style="44" customWidth="1"/>
    <col min="6156" max="6156" width="0.85546875" style="44" customWidth="1"/>
    <col min="6157" max="6159" width="9.7109375" style="44" customWidth="1"/>
    <col min="6160" max="6160" width="10.7109375" style="44" customWidth="1"/>
    <col min="6161" max="6161" width="0.85546875" style="44" customWidth="1"/>
    <col min="6162" max="6162" width="8.7109375" style="44" customWidth="1"/>
    <col min="6163" max="6163" width="5" style="44" customWidth="1"/>
    <col min="6164" max="6164" width="11.7109375" style="44" bestFit="1" customWidth="1"/>
    <col min="6165" max="6405" width="11.42578125" style="44"/>
    <col min="6406" max="6406" width="15.7109375" style="44" customWidth="1"/>
    <col min="6407" max="6407" width="0.85546875" style="44" customWidth="1"/>
    <col min="6408" max="6410" width="9.7109375" style="44" customWidth="1"/>
    <col min="6411" max="6411" width="10.7109375" style="44" customWidth="1"/>
    <col min="6412" max="6412" width="0.85546875" style="44" customWidth="1"/>
    <col min="6413" max="6415" width="9.7109375" style="44" customWidth="1"/>
    <col min="6416" max="6416" width="10.7109375" style="44" customWidth="1"/>
    <col min="6417" max="6417" width="0.85546875" style="44" customWidth="1"/>
    <col min="6418" max="6418" width="8.7109375" style="44" customWidth="1"/>
    <col min="6419" max="6419" width="5" style="44" customWidth="1"/>
    <col min="6420" max="6420" width="11.7109375" style="44" bestFit="1" customWidth="1"/>
    <col min="6421" max="6661" width="11.42578125" style="44"/>
    <col min="6662" max="6662" width="15.7109375" style="44" customWidth="1"/>
    <col min="6663" max="6663" width="0.85546875" style="44" customWidth="1"/>
    <col min="6664" max="6666" width="9.7109375" style="44" customWidth="1"/>
    <col min="6667" max="6667" width="10.7109375" style="44" customWidth="1"/>
    <col min="6668" max="6668" width="0.85546875" style="44" customWidth="1"/>
    <col min="6669" max="6671" width="9.7109375" style="44" customWidth="1"/>
    <col min="6672" max="6672" width="10.7109375" style="44" customWidth="1"/>
    <col min="6673" max="6673" width="0.85546875" style="44" customWidth="1"/>
    <col min="6674" max="6674" width="8.7109375" style="44" customWidth="1"/>
    <col min="6675" max="6675" width="5" style="44" customWidth="1"/>
    <col min="6676" max="6676" width="11.7109375" style="44" bestFit="1" customWidth="1"/>
    <col min="6677" max="6917" width="11.42578125" style="44"/>
    <col min="6918" max="6918" width="15.7109375" style="44" customWidth="1"/>
    <col min="6919" max="6919" width="0.85546875" style="44" customWidth="1"/>
    <col min="6920" max="6922" width="9.7109375" style="44" customWidth="1"/>
    <col min="6923" max="6923" width="10.7109375" style="44" customWidth="1"/>
    <col min="6924" max="6924" width="0.85546875" style="44" customWidth="1"/>
    <col min="6925" max="6927" width="9.7109375" style="44" customWidth="1"/>
    <col min="6928" max="6928" width="10.7109375" style="44" customWidth="1"/>
    <col min="6929" max="6929" width="0.85546875" style="44" customWidth="1"/>
    <col min="6930" max="6930" width="8.7109375" style="44" customWidth="1"/>
    <col min="6931" max="6931" width="5" style="44" customWidth="1"/>
    <col min="6932" max="6932" width="11.7109375" style="44" bestFit="1" customWidth="1"/>
    <col min="6933" max="7173" width="11.42578125" style="44"/>
    <col min="7174" max="7174" width="15.7109375" style="44" customWidth="1"/>
    <col min="7175" max="7175" width="0.85546875" style="44" customWidth="1"/>
    <col min="7176" max="7178" width="9.7109375" style="44" customWidth="1"/>
    <col min="7179" max="7179" width="10.7109375" style="44" customWidth="1"/>
    <col min="7180" max="7180" width="0.85546875" style="44" customWidth="1"/>
    <col min="7181" max="7183" width="9.7109375" style="44" customWidth="1"/>
    <col min="7184" max="7184" width="10.7109375" style="44" customWidth="1"/>
    <col min="7185" max="7185" width="0.85546875" style="44" customWidth="1"/>
    <col min="7186" max="7186" width="8.7109375" style="44" customWidth="1"/>
    <col min="7187" max="7187" width="5" style="44" customWidth="1"/>
    <col min="7188" max="7188" width="11.7109375" style="44" bestFit="1" customWidth="1"/>
    <col min="7189" max="7429" width="11.42578125" style="44"/>
    <col min="7430" max="7430" width="15.7109375" style="44" customWidth="1"/>
    <col min="7431" max="7431" width="0.85546875" style="44" customWidth="1"/>
    <col min="7432" max="7434" width="9.7109375" style="44" customWidth="1"/>
    <col min="7435" max="7435" width="10.7109375" style="44" customWidth="1"/>
    <col min="7436" max="7436" width="0.85546875" style="44" customWidth="1"/>
    <col min="7437" max="7439" width="9.7109375" style="44" customWidth="1"/>
    <col min="7440" max="7440" width="10.7109375" style="44" customWidth="1"/>
    <col min="7441" max="7441" width="0.85546875" style="44" customWidth="1"/>
    <col min="7442" max="7442" width="8.7109375" style="44" customWidth="1"/>
    <col min="7443" max="7443" width="5" style="44" customWidth="1"/>
    <col min="7444" max="7444" width="11.7109375" style="44" bestFit="1" customWidth="1"/>
    <col min="7445" max="7685" width="11.42578125" style="44"/>
    <col min="7686" max="7686" width="15.7109375" style="44" customWidth="1"/>
    <col min="7687" max="7687" width="0.85546875" style="44" customWidth="1"/>
    <col min="7688" max="7690" width="9.7109375" style="44" customWidth="1"/>
    <col min="7691" max="7691" width="10.7109375" style="44" customWidth="1"/>
    <col min="7692" max="7692" width="0.85546875" style="44" customWidth="1"/>
    <col min="7693" max="7695" width="9.7109375" style="44" customWidth="1"/>
    <col min="7696" max="7696" width="10.7109375" style="44" customWidth="1"/>
    <col min="7697" max="7697" width="0.85546875" style="44" customWidth="1"/>
    <col min="7698" max="7698" width="8.7109375" style="44" customWidth="1"/>
    <col min="7699" max="7699" width="5" style="44" customWidth="1"/>
    <col min="7700" max="7700" width="11.7109375" style="44" bestFit="1" customWidth="1"/>
    <col min="7701" max="7941" width="11.42578125" style="44"/>
    <col min="7942" max="7942" width="15.7109375" style="44" customWidth="1"/>
    <col min="7943" max="7943" width="0.85546875" style="44" customWidth="1"/>
    <col min="7944" max="7946" width="9.7109375" style="44" customWidth="1"/>
    <col min="7947" max="7947" width="10.7109375" style="44" customWidth="1"/>
    <col min="7948" max="7948" width="0.85546875" style="44" customWidth="1"/>
    <col min="7949" max="7951" width="9.7109375" style="44" customWidth="1"/>
    <col min="7952" max="7952" width="10.7109375" style="44" customWidth="1"/>
    <col min="7953" max="7953" width="0.85546875" style="44" customWidth="1"/>
    <col min="7954" max="7954" width="8.7109375" style="44" customWidth="1"/>
    <col min="7955" max="7955" width="5" style="44" customWidth="1"/>
    <col min="7956" max="7956" width="11.7109375" style="44" bestFit="1" customWidth="1"/>
    <col min="7957" max="8197" width="11.42578125" style="44"/>
    <col min="8198" max="8198" width="15.7109375" style="44" customWidth="1"/>
    <col min="8199" max="8199" width="0.85546875" style="44" customWidth="1"/>
    <col min="8200" max="8202" width="9.7109375" style="44" customWidth="1"/>
    <col min="8203" max="8203" width="10.7109375" style="44" customWidth="1"/>
    <col min="8204" max="8204" width="0.85546875" style="44" customWidth="1"/>
    <col min="8205" max="8207" width="9.7109375" style="44" customWidth="1"/>
    <col min="8208" max="8208" width="10.7109375" style="44" customWidth="1"/>
    <col min="8209" max="8209" width="0.85546875" style="44" customWidth="1"/>
    <col min="8210" max="8210" width="8.7109375" style="44" customWidth="1"/>
    <col min="8211" max="8211" width="5" style="44" customWidth="1"/>
    <col min="8212" max="8212" width="11.7109375" style="44" bestFit="1" customWidth="1"/>
    <col min="8213" max="8453" width="11.42578125" style="44"/>
    <col min="8454" max="8454" width="15.7109375" style="44" customWidth="1"/>
    <col min="8455" max="8455" width="0.85546875" style="44" customWidth="1"/>
    <col min="8456" max="8458" width="9.7109375" style="44" customWidth="1"/>
    <col min="8459" max="8459" width="10.7109375" style="44" customWidth="1"/>
    <col min="8460" max="8460" width="0.85546875" style="44" customWidth="1"/>
    <col min="8461" max="8463" width="9.7109375" style="44" customWidth="1"/>
    <col min="8464" max="8464" width="10.7109375" style="44" customWidth="1"/>
    <col min="8465" max="8465" width="0.85546875" style="44" customWidth="1"/>
    <col min="8466" max="8466" width="8.7109375" style="44" customWidth="1"/>
    <col min="8467" max="8467" width="5" style="44" customWidth="1"/>
    <col min="8468" max="8468" width="11.7109375" style="44" bestFit="1" customWidth="1"/>
    <col min="8469" max="8709" width="11.42578125" style="44"/>
    <col min="8710" max="8710" width="15.7109375" style="44" customWidth="1"/>
    <col min="8711" max="8711" width="0.85546875" style="44" customWidth="1"/>
    <col min="8712" max="8714" width="9.7109375" style="44" customWidth="1"/>
    <col min="8715" max="8715" width="10.7109375" style="44" customWidth="1"/>
    <col min="8716" max="8716" width="0.85546875" style="44" customWidth="1"/>
    <col min="8717" max="8719" width="9.7109375" style="44" customWidth="1"/>
    <col min="8720" max="8720" width="10.7109375" style="44" customWidth="1"/>
    <col min="8721" max="8721" width="0.85546875" style="44" customWidth="1"/>
    <col min="8722" max="8722" width="8.7109375" style="44" customWidth="1"/>
    <col min="8723" max="8723" width="5" style="44" customWidth="1"/>
    <col min="8724" max="8724" width="11.7109375" style="44" bestFit="1" customWidth="1"/>
    <col min="8725" max="8965" width="11.42578125" style="44"/>
    <col min="8966" max="8966" width="15.7109375" style="44" customWidth="1"/>
    <col min="8967" max="8967" width="0.85546875" style="44" customWidth="1"/>
    <col min="8968" max="8970" width="9.7109375" style="44" customWidth="1"/>
    <col min="8971" max="8971" width="10.7109375" style="44" customWidth="1"/>
    <col min="8972" max="8972" width="0.85546875" style="44" customWidth="1"/>
    <col min="8973" max="8975" width="9.7109375" style="44" customWidth="1"/>
    <col min="8976" max="8976" width="10.7109375" style="44" customWidth="1"/>
    <col min="8977" max="8977" width="0.85546875" style="44" customWidth="1"/>
    <col min="8978" max="8978" width="8.7109375" style="44" customWidth="1"/>
    <col min="8979" max="8979" width="5" style="44" customWidth="1"/>
    <col min="8980" max="8980" width="11.7109375" style="44" bestFit="1" customWidth="1"/>
    <col min="8981" max="9221" width="11.42578125" style="44"/>
    <col min="9222" max="9222" width="15.7109375" style="44" customWidth="1"/>
    <col min="9223" max="9223" width="0.85546875" style="44" customWidth="1"/>
    <col min="9224" max="9226" width="9.7109375" style="44" customWidth="1"/>
    <col min="9227" max="9227" width="10.7109375" style="44" customWidth="1"/>
    <col min="9228" max="9228" width="0.85546875" style="44" customWidth="1"/>
    <col min="9229" max="9231" width="9.7109375" style="44" customWidth="1"/>
    <col min="9232" max="9232" width="10.7109375" style="44" customWidth="1"/>
    <col min="9233" max="9233" width="0.85546875" style="44" customWidth="1"/>
    <col min="9234" max="9234" width="8.7109375" style="44" customWidth="1"/>
    <col min="9235" max="9235" width="5" style="44" customWidth="1"/>
    <col min="9236" max="9236" width="11.7109375" style="44" bestFit="1" customWidth="1"/>
    <col min="9237" max="9477" width="11.42578125" style="44"/>
    <col min="9478" max="9478" width="15.7109375" style="44" customWidth="1"/>
    <col min="9479" max="9479" width="0.85546875" style="44" customWidth="1"/>
    <col min="9480" max="9482" width="9.7109375" style="44" customWidth="1"/>
    <col min="9483" max="9483" width="10.7109375" style="44" customWidth="1"/>
    <col min="9484" max="9484" width="0.85546875" style="44" customWidth="1"/>
    <col min="9485" max="9487" width="9.7109375" style="44" customWidth="1"/>
    <col min="9488" max="9488" width="10.7109375" style="44" customWidth="1"/>
    <col min="9489" max="9489" width="0.85546875" style="44" customWidth="1"/>
    <col min="9490" max="9490" width="8.7109375" style="44" customWidth="1"/>
    <col min="9491" max="9491" width="5" style="44" customWidth="1"/>
    <col min="9492" max="9492" width="11.7109375" style="44" bestFit="1" customWidth="1"/>
    <col min="9493" max="9733" width="11.42578125" style="44"/>
    <col min="9734" max="9734" width="15.7109375" style="44" customWidth="1"/>
    <col min="9735" max="9735" width="0.85546875" style="44" customWidth="1"/>
    <col min="9736" max="9738" width="9.7109375" style="44" customWidth="1"/>
    <col min="9739" max="9739" width="10.7109375" style="44" customWidth="1"/>
    <col min="9740" max="9740" width="0.85546875" style="44" customWidth="1"/>
    <col min="9741" max="9743" width="9.7109375" style="44" customWidth="1"/>
    <col min="9744" max="9744" width="10.7109375" style="44" customWidth="1"/>
    <col min="9745" max="9745" width="0.85546875" style="44" customWidth="1"/>
    <col min="9746" max="9746" width="8.7109375" style="44" customWidth="1"/>
    <col min="9747" max="9747" width="5" style="44" customWidth="1"/>
    <col min="9748" max="9748" width="11.7109375" style="44" bestFit="1" customWidth="1"/>
    <col min="9749" max="9989" width="11.42578125" style="44"/>
    <col min="9990" max="9990" width="15.7109375" style="44" customWidth="1"/>
    <col min="9991" max="9991" width="0.85546875" style="44" customWidth="1"/>
    <col min="9992" max="9994" width="9.7109375" style="44" customWidth="1"/>
    <col min="9995" max="9995" width="10.7109375" style="44" customWidth="1"/>
    <col min="9996" max="9996" width="0.85546875" style="44" customWidth="1"/>
    <col min="9997" max="9999" width="9.7109375" style="44" customWidth="1"/>
    <col min="10000" max="10000" width="10.7109375" style="44" customWidth="1"/>
    <col min="10001" max="10001" width="0.85546875" style="44" customWidth="1"/>
    <col min="10002" max="10002" width="8.7109375" style="44" customWidth="1"/>
    <col min="10003" max="10003" width="5" style="44" customWidth="1"/>
    <col min="10004" max="10004" width="11.7109375" style="44" bestFit="1" customWidth="1"/>
    <col min="10005" max="10245" width="11.42578125" style="44"/>
    <col min="10246" max="10246" width="15.7109375" style="44" customWidth="1"/>
    <col min="10247" max="10247" width="0.85546875" style="44" customWidth="1"/>
    <col min="10248" max="10250" width="9.7109375" style="44" customWidth="1"/>
    <col min="10251" max="10251" width="10.7109375" style="44" customWidth="1"/>
    <col min="10252" max="10252" width="0.85546875" style="44" customWidth="1"/>
    <col min="10253" max="10255" width="9.7109375" style="44" customWidth="1"/>
    <col min="10256" max="10256" width="10.7109375" style="44" customWidth="1"/>
    <col min="10257" max="10257" width="0.85546875" style="44" customWidth="1"/>
    <col min="10258" max="10258" width="8.7109375" style="44" customWidth="1"/>
    <col min="10259" max="10259" width="5" style="44" customWidth="1"/>
    <col min="10260" max="10260" width="11.7109375" style="44" bestFit="1" customWidth="1"/>
    <col min="10261" max="10501" width="11.42578125" style="44"/>
    <col min="10502" max="10502" width="15.7109375" style="44" customWidth="1"/>
    <col min="10503" max="10503" width="0.85546875" style="44" customWidth="1"/>
    <col min="10504" max="10506" width="9.7109375" style="44" customWidth="1"/>
    <col min="10507" max="10507" width="10.7109375" style="44" customWidth="1"/>
    <col min="10508" max="10508" width="0.85546875" style="44" customWidth="1"/>
    <col min="10509" max="10511" width="9.7109375" style="44" customWidth="1"/>
    <col min="10512" max="10512" width="10.7109375" style="44" customWidth="1"/>
    <col min="10513" max="10513" width="0.85546875" style="44" customWidth="1"/>
    <col min="10514" max="10514" width="8.7109375" style="44" customWidth="1"/>
    <col min="10515" max="10515" width="5" style="44" customWidth="1"/>
    <col min="10516" max="10516" width="11.7109375" style="44" bestFit="1" customWidth="1"/>
    <col min="10517" max="10757" width="11.42578125" style="44"/>
    <col min="10758" max="10758" width="15.7109375" style="44" customWidth="1"/>
    <col min="10759" max="10759" width="0.85546875" style="44" customWidth="1"/>
    <col min="10760" max="10762" width="9.7109375" style="44" customWidth="1"/>
    <col min="10763" max="10763" width="10.7109375" style="44" customWidth="1"/>
    <col min="10764" max="10764" width="0.85546875" style="44" customWidth="1"/>
    <col min="10765" max="10767" width="9.7109375" style="44" customWidth="1"/>
    <col min="10768" max="10768" width="10.7109375" style="44" customWidth="1"/>
    <col min="10769" max="10769" width="0.85546875" style="44" customWidth="1"/>
    <col min="10770" max="10770" width="8.7109375" style="44" customWidth="1"/>
    <col min="10771" max="10771" width="5" style="44" customWidth="1"/>
    <col min="10772" max="10772" width="11.7109375" style="44" bestFit="1" customWidth="1"/>
    <col min="10773" max="11013" width="11.42578125" style="44"/>
    <col min="11014" max="11014" width="15.7109375" style="44" customWidth="1"/>
    <col min="11015" max="11015" width="0.85546875" style="44" customWidth="1"/>
    <col min="11016" max="11018" width="9.7109375" style="44" customWidth="1"/>
    <col min="11019" max="11019" width="10.7109375" style="44" customWidth="1"/>
    <col min="11020" max="11020" width="0.85546875" style="44" customWidth="1"/>
    <col min="11021" max="11023" width="9.7109375" style="44" customWidth="1"/>
    <col min="11024" max="11024" width="10.7109375" style="44" customWidth="1"/>
    <col min="11025" max="11025" width="0.85546875" style="44" customWidth="1"/>
    <col min="11026" max="11026" width="8.7109375" style="44" customWidth="1"/>
    <col min="11027" max="11027" width="5" style="44" customWidth="1"/>
    <col min="11028" max="11028" width="11.7109375" style="44" bestFit="1" customWidth="1"/>
    <col min="11029" max="11269" width="11.42578125" style="44"/>
    <col min="11270" max="11270" width="15.7109375" style="44" customWidth="1"/>
    <col min="11271" max="11271" width="0.85546875" style="44" customWidth="1"/>
    <col min="11272" max="11274" width="9.7109375" style="44" customWidth="1"/>
    <col min="11275" max="11275" width="10.7109375" style="44" customWidth="1"/>
    <col min="11276" max="11276" width="0.85546875" style="44" customWidth="1"/>
    <col min="11277" max="11279" width="9.7109375" style="44" customWidth="1"/>
    <col min="11280" max="11280" width="10.7109375" style="44" customWidth="1"/>
    <col min="11281" max="11281" width="0.85546875" style="44" customWidth="1"/>
    <col min="11282" max="11282" width="8.7109375" style="44" customWidth="1"/>
    <col min="11283" max="11283" width="5" style="44" customWidth="1"/>
    <col min="11284" max="11284" width="11.7109375" style="44" bestFit="1" customWidth="1"/>
    <col min="11285" max="11525" width="11.42578125" style="44"/>
    <col min="11526" max="11526" width="15.7109375" style="44" customWidth="1"/>
    <col min="11527" max="11527" width="0.85546875" style="44" customWidth="1"/>
    <col min="11528" max="11530" width="9.7109375" style="44" customWidth="1"/>
    <col min="11531" max="11531" width="10.7109375" style="44" customWidth="1"/>
    <col min="11532" max="11532" width="0.85546875" style="44" customWidth="1"/>
    <col min="11533" max="11535" width="9.7109375" style="44" customWidth="1"/>
    <col min="11536" max="11536" width="10.7109375" style="44" customWidth="1"/>
    <col min="11537" max="11537" width="0.85546875" style="44" customWidth="1"/>
    <col min="11538" max="11538" width="8.7109375" style="44" customWidth="1"/>
    <col min="11539" max="11539" width="5" style="44" customWidth="1"/>
    <col min="11540" max="11540" width="11.7109375" style="44" bestFit="1" customWidth="1"/>
    <col min="11541" max="11781" width="11.42578125" style="44"/>
    <col min="11782" max="11782" width="15.7109375" style="44" customWidth="1"/>
    <col min="11783" max="11783" width="0.85546875" style="44" customWidth="1"/>
    <col min="11784" max="11786" width="9.7109375" style="44" customWidth="1"/>
    <col min="11787" max="11787" width="10.7109375" style="44" customWidth="1"/>
    <col min="11788" max="11788" width="0.85546875" style="44" customWidth="1"/>
    <col min="11789" max="11791" width="9.7109375" style="44" customWidth="1"/>
    <col min="11792" max="11792" width="10.7109375" style="44" customWidth="1"/>
    <col min="11793" max="11793" width="0.85546875" style="44" customWidth="1"/>
    <col min="11794" max="11794" width="8.7109375" style="44" customWidth="1"/>
    <col min="11795" max="11795" width="5" style="44" customWidth="1"/>
    <col min="11796" max="11796" width="11.7109375" style="44" bestFit="1" customWidth="1"/>
    <col min="11797" max="12037" width="11.42578125" style="44"/>
    <col min="12038" max="12038" width="15.7109375" style="44" customWidth="1"/>
    <col min="12039" max="12039" width="0.85546875" style="44" customWidth="1"/>
    <col min="12040" max="12042" width="9.7109375" style="44" customWidth="1"/>
    <col min="12043" max="12043" width="10.7109375" style="44" customWidth="1"/>
    <col min="12044" max="12044" width="0.85546875" style="44" customWidth="1"/>
    <col min="12045" max="12047" width="9.7109375" style="44" customWidth="1"/>
    <col min="12048" max="12048" width="10.7109375" style="44" customWidth="1"/>
    <col min="12049" max="12049" width="0.85546875" style="44" customWidth="1"/>
    <col min="12050" max="12050" width="8.7109375" style="44" customWidth="1"/>
    <col min="12051" max="12051" width="5" style="44" customWidth="1"/>
    <col min="12052" max="12052" width="11.7109375" style="44" bestFit="1" customWidth="1"/>
    <col min="12053" max="12293" width="11.42578125" style="44"/>
    <col min="12294" max="12294" width="15.7109375" style="44" customWidth="1"/>
    <col min="12295" max="12295" width="0.85546875" style="44" customWidth="1"/>
    <col min="12296" max="12298" width="9.7109375" style="44" customWidth="1"/>
    <col min="12299" max="12299" width="10.7109375" style="44" customWidth="1"/>
    <col min="12300" max="12300" width="0.85546875" style="44" customWidth="1"/>
    <col min="12301" max="12303" width="9.7109375" style="44" customWidth="1"/>
    <col min="12304" max="12304" width="10.7109375" style="44" customWidth="1"/>
    <col min="12305" max="12305" width="0.85546875" style="44" customWidth="1"/>
    <col min="12306" max="12306" width="8.7109375" style="44" customWidth="1"/>
    <col min="12307" max="12307" width="5" style="44" customWidth="1"/>
    <col min="12308" max="12308" width="11.7109375" style="44" bestFit="1" customWidth="1"/>
    <col min="12309" max="12549" width="11.42578125" style="44"/>
    <col min="12550" max="12550" width="15.7109375" style="44" customWidth="1"/>
    <col min="12551" max="12551" width="0.85546875" style="44" customWidth="1"/>
    <col min="12552" max="12554" width="9.7109375" style="44" customWidth="1"/>
    <col min="12555" max="12555" width="10.7109375" style="44" customWidth="1"/>
    <col min="12556" max="12556" width="0.85546875" style="44" customWidth="1"/>
    <col min="12557" max="12559" width="9.7109375" style="44" customWidth="1"/>
    <col min="12560" max="12560" width="10.7109375" style="44" customWidth="1"/>
    <col min="12561" max="12561" width="0.85546875" style="44" customWidth="1"/>
    <col min="12562" max="12562" width="8.7109375" style="44" customWidth="1"/>
    <col min="12563" max="12563" width="5" style="44" customWidth="1"/>
    <col min="12564" max="12564" width="11.7109375" style="44" bestFit="1" customWidth="1"/>
    <col min="12565" max="12805" width="11.42578125" style="44"/>
    <col min="12806" max="12806" width="15.7109375" style="44" customWidth="1"/>
    <col min="12807" max="12807" width="0.85546875" style="44" customWidth="1"/>
    <col min="12808" max="12810" width="9.7109375" style="44" customWidth="1"/>
    <col min="12811" max="12811" width="10.7109375" style="44" customWidth="1"/>
    <col min="12812" max="12812" width="0.85546875" style="44" customWidth="1"/>
    <col min="12813" max="12815" width="9.7109375" style="44" customWidth="1"/>
    <col min="12816" max="12816" width="10.7109375" style="44" customWidth="1"/>
    <col min="12817" max="12817" width="0.85546875" style="44" customWidth="1"/>
    <col min="12818" max="12818" width="8.7109375" style="44" customWidth="1"/>
    <col min="12819" max="12819" width="5" style="44" customWidth="1"/>
    <col min="12820" max="12820" width="11.7109375" style="44" bestFit="1" customWidth="1"/>
    <col min="12821" max="13061" width="11.42578125" style="44"/>
    <col min="13062" max="13062" width="15.7109375" style="44" customWidth="1"/>
    <col min="13063" max="13063" width="0.85546875" style="44" customWidth="1"/>
    <col min="13064" max="13066" width="9.7109375" style="44" customWidth="1"/>
    <col min="13067" max="13067" width="10.7109375" style="44" customWidth="1"/>
    <col min="13068" max="13068" width="0.85546875" style="44" customWidth="1"/>
    <col min="13069" max="13071" width="9.7109375" style="44" customWidth="1"/>
    <col min="13072" max="13072" width="10.7109375" style="44" customWidth="1"/>
    <col min="13073" max="13073" width="0.85546875" style="44" customWidth="1"/>
    <col min="13074" max="13074" width="8.7109375" style="44" customWidth="1"/>
    <col min="13075" max="13075" width="5" style="44" customWidth="1"/>
    <col min="13076" max="13076" width="11.7109375" style="44" bestFit="1" customWidth="1"/>
    <col min="13077" max="13317" width="11.42578125" style="44"/>
    <col min="13318" max="13318" width="15.7109375" style="44" customWidth="1"/>
    <col min="13319" max="13319" width="0.85546875" style="44" customWidth="1"/>
    <col min="13320" max="13322" width="9.7109375" style="44" customWidth="1"/>
    <col min="13323" max="13323" width="10.7109375" style="44" customWidth="1"/>
    <col min="13324" max="13324" width="0.85546875" style="44" customWidth="1"/>
    <col min="13325" max="13327" width="9.7109375" style="44" customWidth="1"/>
    <col min="13328" max="13328" width="10.7109375" style="44" customWidth="1"/>
    <col min="13329" max="13329" width="0.85546875" style="44" customWidth="1"/>
    <col min="13330" max="13330" width="8.7109375" style="44" customWidth="1"/>
    <col min="13331" max="13331" width="5" style="44" customWidth="1"/>
    <col min="13332" max="13332" width="11.7109375" style="44" bestFit="1" customWidth="1"/>
    <col min="13333" max="13573" width="11.42578125" style="44"/>
    <col min="13574" max="13574" width="15.7109375" style="44" customWidth="1"/>
    <col min="13575" max="13575" width="0.85546875" style="44" customWidth="1"/>
    <col min="13576" max="13578" width="9.7109375" style="44" customWidth="1"/>
    <col min="13579" max="13579" width="10.7109375" style="44" customWidth="1"/>
    <col min="13580" max="13580" width="0.85546875" style="44" customWidth="1"/>
    <col min="13581" max="13583" width="9.7109375" style="44" customWidth="1"/>
    <col min="13584" max="13584" width="10.7109375" style="44" customWidth="1"/>
    <col min="13585" max="13585" width="0.85546875" style="44" customWidth="1"/>
    <col min="13586" max="13586" width="8.7109375" style="44" customWidth="1"/>
    <col min="13587" max="13587" width="5" style="44" customWidth="1"/>
    <col min="13588" max="13588" width="11.7109375" style="44" bestFit="1" customWidth="1"/>
    <col min="13589" max="13829" width="11.42578125" style="44"/>
    <col min="13830" max="13830" width="15.7109375" style="44" customWidth="1"/>
    <col min="13831" max="13831" width="0.85546875" style="44" customWidth="1"/>
    <col min="13832" max="13834" width="9.7109375" style="44" customWidth="1"/>
    <col min="13835" max="13835" width="10.7109375" style="44" customWidth="1"/>
    <col min="13836" max="13836" width="0.85546875" style="44" customWidth="1"/>
    <col min="13837" max="13839" width="9.7109375" style="44" customWidth="1"/>
    <col min="13840" max="13840" width="10.7109375" style="44" customWidth="1"/>
    <col min="13841" max="13841" width="0.85546875" style="44" customWidth="1"/>
    <col min="13842" max="13842" width="8.7109375" style="44" customWidth="1"/>
    <col min="13843" max="13843" width="5" style="44" customWidth="1"/>
    <col min="13844" max="13844" width="11.7109375" style="44" bestFit="1" customWidth="1"/>
    <col min="13845" max="14085" width="11.42578125" style="44"/>
    <col min="14086" max="14086" width="15.7109375" style="44" customWidth="1"/>
    <col min="14087" max="14087" width="0.85546875" style="44" customWidth="1"/>
    <col min="14088" max="14090" width="9.7109375" style="44" customWidth="1"/>
    <col min="14091" max="14091" width="10.7109375" style="44" customWidth="1"/>
    <col min="14092" max="14092" width="0.85546875" style="44" customWidth="1"/>
    <col min="14093" max="14095" width="9.7109375" style="44" customWidth="1"/>
    <col min="14096" max="14096" width="10.7109375" style="44" customWidth="1"/>
    <col min="14097" max="14097" width="0.85546875" style="44" customWidth="1"/>
    <col min="14098" max="14098" width="8.7109375" style="44" customWidth="1"/>
    <col min="14099" max="14099" width="5" style="44" customWidth="1"/>
    <col min="14100" max="14100" width="11.7109375" style="44" bestFit="1" customWidth="1"/>
    <col min="14101" max="14341" width="11.42578125" style="44"/>
    <col min="14342" max="14342" width="15.7109375" style="44" customWidth="1"/>
    <col min="14343" max="14343" width="0.85546875" style="44" customWidth="1"/>
    <col min="14344" max="14346" width="9.7109375" style="44" customWidth="1"/>
    <col min="14347" max="14347" width="10.7109375" style="44" customWidth="1"/>
    <col min="14348" max="14348" width="0.85546875" style="44" customWidth="1"/>
    <col min="14349" max="14351" width="9.7109375" style="44" customWidth="1"/>
    <col min="14352" max="14352" width="10.7109375" style="44" customWidth="1"/>
    <col min="14353" max="14353" width="0.85546875" style="44" customWidth="1"/>
    <col min="14354" max="14354" width="8.7109375" style="44" customWidth="1"/>
    <col min="14355" max="14355" width="5" style="44" customWidth="1"/>
    <col min="14356" max="14356" width="11.7109375" style="44" bestFit="1" customWidth="1"/>
    <col min="14357" max="14597" width="11.42578125" style="44"/>
    <col min="14598" max="14598" width="15.7109375" style="44" customWidth="1"/>
    <col min="14599" max="14599" width="0.85546875" style="44" customWidth="1"/>
    <col min="14600" max="14602" width="9.7109375" style="44" customWidth="1"/>
    <col min="14603" max="14603" width="10.7109375" style="44" customWidth="1"/>
    <col min="14604" max="14604" width="0.85546875" style="44" customWidth="1"/>
    <col min="14605" max="14607" width="9.7109375" style="44" customWidth="1"/>
    <col min="14608" max="14608" width="10.7109375" style="44" customWidth="1"/>
    <col min="14609" max="14609" width="0.85546875" style="44" customWidth="1"/>
    <col min="14610" max="14610" width="8.7109375" style="44" customWidth="1"/>
    <col min="14611" max="14611" width="5" style="44" customWidth="1"/>
    <col min="14612" max="14612" width="11.7109375" style="44" bestFit="1" customWidth="1"/>
    <col min="14613" max="14853" width="11.42578125" style="44"/>
    <col min="14854" max="14854" width="15.7109375" style="44" customWidth="1"/>
    <col min="14855" max="14855" width="0.85546875" style="44" customWidth="1"/>
    <col min="14856" max="14858" width="9.7109375" style="44" customWidth="1"/>
    <col min="14859" max="14859" width="10.7109375" style="44" customWidth="1"/>
    <col min="14860" max="14860" width="0.85546875" style="44" customWidth="1"/>
    <col min="14861" max="14863" width="9.7109375" style="44" customWidth="1"/>
    <col min="14864" max="14864" width="10.7109375" style="44" customWidth="1"/>
    <col min="14865" max="14865" width="0.85546875" style="44" customWidth="1"/>
    <col min="14866" max="14866" width="8.7109375" style="44" customWidth="1"/>
    <col min="14867" max="14867" width="5" style="44" customWidth="1"/>
    <col min="14868" max="14868" width="11.7109375" style="44" bestFit="1" customWidth="1"/>
    <col min="14869" max="15109" width="11.42578125" style="44"/>
    <col min="15110" max="15110" width="15.7109375" style="44" customWidth="1"/>
    <col min="15111" max="15111" width="0.85546875" style="44" customWidth="1"/>
    <col min="15112" max="15114" width="9.7109375" style="44" customWidth="1"/>
    <col min="15115" max="15115" width="10.7109375" style="44" customWidth="1"/>
    <col min="15116" max="15116" width="0.85546875" style="44" customWidth="1"/>
    <col min="15117" max="15119" width="9.7109375" style="44" customWidth="1"/>
    <col min="15120" max="15120" width="10.7109375" style="44" customWidth="1"/>
    <col min="15121" max="15121" width="0.85546875" style="44" customWidth="1"/>
    <col min="15122" max="15122" width="8.7109375" style="44" customWidth="1"/>
    <col min="15123" max="15123" width="5" style="44" customWidth="1"/>
    <col min="15124" max="15124" width="11.7109375" style="44" bestFit="1" customWidth="1"/>
    <col min="15125" max="15365" width="11.42578125" style="44"/>
    <col min="15366" max="15366" width="15.7109375" style="44" customWidth="1"/>
    <col min="15367" max="15367" width="0.85546875" style="44" customWidth="1"/>
    <col min="15368" max="15370" width="9.7109375" style="44" customWidth="1"/>
    <col min="15371" max="15371" width="10.7109375" style="44" customWidth="1"/>
    <col min="15372" max="15372" width="0.85546875" style="44" customWidth="1"/>
    <col min="15373" max="15375" width="9.7109375" style="44" customWidth="1"/>
    <col min="15376" max="15376" width="10.7109375" style="44" customWidth="1"/>
    <col min="15377" max="15377" width="0.85546875" style="44" customWidth="1"/>
    <col min="15378" max="15378" width="8.7109375" style="44" customWidth="1"/>
    <col min="15379" max="15379" width="5" style="44" customWidth="1"/>
    <col min="15380" max="15380" width="11.7109375" style="44" bestFit="1" customWidth="1"/>
    <col min="15381" max="15621" width="11.42578125" style="44"/>
    <col min="15622" max="15622" width="15.7109375" style="44" customWidth="1"/>
    <col min="15623" max="15623" width="0.85546875" style="44" customWidth="1"/>
    <col min="15624" max="15626" width="9.7109375" style="44" customWidth="1"/>
    <col min="15627" max="15627" width="10.7109375" style="44" customWidth="1"/>
    <col min="15628" max="15628" width="0.85546875" style="44" customWidth="1"/>
    <col min="15629" max="15631" width="9.7109375" style="44" customWidth="1"/>
    <col min="15632" max="15632" width="10.7109375" style="44" customWidth="1"/>
    <col min="15633" max="15633" width="0.85546875" style="44" customWidth="1"/>
    <col min="15634" max="15634" width="8.7109375" style="44" customWidth="1"/>
    <col min="15635" max="15635" width="5" style="44" customWidth="1"/>
    <col min="15636" max="15636" width="11.7109375" style="44" bestFit="1" customWidth="1"/>
    <col min="15637" max="15877" width="11.42578125" style="44"/>
    <col min="15878" max="15878" width="15.7109375" style="44" customWidth="1"/>
    <col min="15879" max="15879" width="0.85546875" style="44" customWidth="1"/>
    <col min="15880" max="15882" width="9.7109375" style="44" customWidth="1"/>
    <col min="15883" max="15883" width="10.7109375" style="44" customWidth="1"/>
    <col min="15884" max="15884" width="0.85546875" style="44" customWidth="1"/>
    <col min="15885" max="15887" width="9.7109375" style="44" customWidth="1"/>
    <col min="15888" max="15888" width="10.7109375" style="44" customWidth="1"/>
    <col min="15889" max="15889" width="0.85546875" style="44" customWidth="1"/>
    <col min="15890" max="15890" width="8.7109375" style="44" customWidth="1"/>
    <col min="15891" max="15891" width="5" style="44" customWidth="1"/>
    <col min="15892" max="15892" width="11.7109375" style="44" bestFit="1" customWidth="1"/>
    <col min="15893" max="16133" width="11.42578125" style="44"/>
    <col min="16134" max="16134" width="15.7109375" style="44" customWidth="1"/>
    <col min="16135" max="16135" width="0.85546875" style="44" customWidth="1"/>
    <col min="16136" max="16138" width="9.7109375" style="44" customWidth="1"/>
    <col min="16139" max="16139" width="10.7109375" style="44" customWidth="1"/>
    <col min="16140" max="16140" width="0.85546875" style="44" customWidth="1"/>
    <col min="16141" max="16143" width="9.7109375" style="44" customWidth="1"/>
    <col min="16144" max="16144" width="10.7109375" style="44" customWidth="1"/>
    <col min="16145" max="16145" width="0.85546875" style="44" customWidth="1"/>
    <col min="16146" max="16146" width="8.7109375" style="44" customWidth="1"/>
    <col min="16147" max="16147" width="5" style="44" customWidth="1"/>
    <col min="16148" max="16148" width="11.7109375" style="44" bestFit="1" customWidth="1"/>
    <col min="16149" max="16384" width="11.42578125" style="44"/>
  </cols>
  <sheetData>
    <row r="1" spans="2:23"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2:23" ht="44.25" customHeight="1">
      <c r="B2" s="433" t="s">
        <v>156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347"/>
      <c r="U2" s="432" t="s">
        <v>301</v>
      </c>
      <c r="V2" s="432"/>
    </row>
    <row r="3" spans="2:23"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2:23"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2:23"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2:23">
      <c r="C6" s="253"/>
      <c r="D6" s="253"/>
      <c r="E6" s="253"/>
      <c r="F6" s="253"/>
      <c r="G6" s="253"/>
      <c r="H6" s="253"/>
      <c r="I6" s="253"/>
      <c r="J6" s="253"/>
      <c r="K6" s="253"/>
      <c r="L6" s="253"/>
    </row>
    <row r="7" spans="2:23"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8" spans="2:23"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2:23">
      <c r="C9" s="253"/>
      <c r="D9" s="253"/>
      <c r="E9" s="253"/>
      <c r="F9" s="253"/>
      <c r="G9" s="253"/>
      <c r="H9" s="253"/>
      <c r="I9" s="253"/>
      <c r="J9" s="253"/>
      <c r="K9" s="253"/>
      <c r="L9" s="253"/>
    </row>
    <row r="10" spans="2:23">
      <c r="C10" s="253"/>
      <c r="D10" s="253"/>
      <c r="E10" s="253"/>
      <c r="F10" s="253"/>
      <c r="G10" s="253"/>
      <c r="H10" s="253"/>
      <c r="I10" s="253"/>
      <c r="J10" s="253"/>
      <c r="K10" s="253"/>
      <c r="L10" s="253"/>
    </row>
    <row r="11" spans="2:23"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2:23"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2:23" ht="45">
      <c r="B13" s="437" t="s">
        <v>157</v>
      </c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279"/>
    </row>
    <row r="14" spans="2:23">
      <c r="C14" s="253"/>
      <c r="D14" s="253"/>
      <c r="E14" s="253"/>
      <c r="F14" s="253"/>
      <c r="G14" s="253"/>
      <c r="H14" s="253"/>
      <c r="I14" s="253"/>
      <c r="J14" s="253"/>
      <c r="K14" s="253"/>
      <c r="L14" s="253"/>
    </row>
    <row r="15" spans="2:23">
      <c r="C15" s="253"/>
      <c r="D15" s="253"/>
      <c r="E15" s="253"/>
      <c r="F15" s="253"/>
      <c r="G15" s="253"/>
      <c r="H15" s="253"/>
      <c r="I15" s="253"/>
      <c r="J15" s="253"/>
      <c r="K15" s="253"/>
      <c r="L15" s="253"/>
    </row>
    <row r="16" spans="2:23">
      <c r="C16" s="253"/>
      <c r="D16" s="253"/>
      <c r="E16" s="253"/>
      <c r="F16" s="253"/>
      <c r="G16" s="253"/>
      <c r="H16" s="253"/>
      <c r="I16" s="253"/>
      <c r="J16" s="253"/>
      <c r="K16" s="253"/>
      <c r="L16" s="253"/>
    </row>
    <row r="17" spans="3:12">
      <c r="C17" s="253"/>
      <c r="D17" s="253"/>
      <c r="E17" s="253"/>
      <c r="F17" s="253"/>
      <c r="G17" s="253"/>
      <c r="H17" s="253"/>
      <c r="I17" s="253"/>
      <c r="J17" s="253"/>
      <c r="K17" s="253"/>
      <c r="L17" s="253"/>
    </row>
    <row r="18" spans="3:12">
      <c r="C18" s="253"/>
      <c r="D18" s="253"/>
      <c r="E18" s="253"/>
      <c r="F18" s="253"/>
      <c r="G18" s="253"/>
      <c r="H18" s="253"/>
      <c r="I18" s="253"/>
      <c r="J18" s="253"/>
      <c r="K18" s="253"/>
      <c r="L18" s="253"/>
    </row>
    <row r="19" spans="3:12">
      <c r="C19" s="253"/>
      <c r="D19" s="253"/>
      <c r="E19" s="253"/>
      <c r="F19" s="253"/>
      <c r="G19" s="253"/>
      <c r="H19" s="253"/>
      <c r="I19" s="253"/>
      <c r="J19" s="253"/>
      <c r="K19" s="253"/>
      <c r="L19" s="253"/>
    </row>
    <row r="20" spans="3:12">
      <c r="C20" s="253"/>
      <c r="D20" s="253"/>
      <c r="E20" s="253"/>
      <c r="F20" s="253"/>
      <c r="G20" s="253"/>
      <c r="H20" s="253"/>
      <c r="I20" s="253"/>
      <c r="J20" s="253"/>
      <c r="K20" s="253"/>
      <c r="L20" s="253"/>
    </row>
    <row r="21" spans="3:12">
      <c r="C21" s="253"/>
      <c r="D21" s="253"/>
      <c r="E21" s="253"/>
      <c r="F21" s="253"/>
      <c r="G21" s="253"/>
      <c r="H21" s="253"/>
      <c r="I21" s="253"/>
      <c r="J21" s="253"/>
      <c r="K21" s="253"/>
      <c r="L21" s="253"/>
    </row>
    <row r="22" spans="3:12">
      <c r="C22" s="253"/>
      <c r="D22" s="253"/>
      <c r="E22" s="253"/>
      <c r="F22" s="253"/>
      <c r="G22" s="253"/>
      <c r="H22" s="253"/>
      <c r="I22" s="253"/>
      <c r="J22" s="253"/>
      <c r="K22" s="253"/>
      <c r="L22" s="253"/>
    </row>
    <row r="23" spans="3:12">
      <c r="C23" s="253"/>
      <c r="D23" s="253"/>
      <c r="E23" s="253"/>
      <c r="F23" s="253"/>
      <c r="G23" s="253"/>
      <c r="H23" s="253"/>
      <c r="I23" s="253"/>
      <c r="J23" s="253"/>
      <c r="K23" s="253"/>
      <c r="L23" s="253"/>
    </row>
    <row r="24" spans="3:12">
      <c r="C24" s="253"/>
      <c r="D24" s="253"/>
      <c r="E24" s="253"/>
      <c r="F24" s="253"/>
      <c r="G24" s="253"/>
      <c r="H24" s="253"/>
      <c r="I24" s="253"/>
      <c r="J24" s="253"/>
      <c r="K24" s="253"/>
      <c r="L24" s="253"/>
    </row>
    <row r="25" spans="3:12">
      <c r="C25" s="253"/>
      <c r="D25" s="253"/>
      <c r="E25" s="253"/>
      <c r="F25" s="253"/>
      <c r="G25" s="253"/>
      <c r="H25" s="253"/>
      <c r="I25" s="253"/>
      <c r="J25" s="253"/>
      <c r="K25" s="253"/>
      <c r="L25" s="253"/>
    </row>
    <row r="26" spans="3:12">
      <c r="C26" s="253"/>
      <c r="D26" s="253"/>
      <c r="E26" s="253"/>
      <c r="F26" s="253"/>
      <c r="G26" s="253"/>
      <c r="H26" s="253"/>
      <c r="I26" s="253"/>
      <c r="J26" s="253"/>
      <c r="K26" s="253"/>
      <c r="L26" s="253"/>
    </row>
    <row r="27" spans="3:12">
      <c r="C27" s="253"/>
      <c r="D27" s="253"/>
      <c r="E27" s="253"/>
      <c r="F27" s="253"/>
      <c r="G27" s="253"/>
      <c r="H27" s="253"/>
      <c r="I27" s="253"/>
      <c r="J27" s="253"/>
      <c r="K27" s="253"/>
      <c r="L27" s="253"/>
    </row>
    <row r="28" spans="3:12">
      <c r="C28" s="253"/>
      <c r="D28" s="253"/>
      <c r="E28" s="253"/>
      <c r="F28" s="253"/>
      <c r="G28" s="253"/>
      <c r="H28" s="253"/>
      <c r="I28" s="253"/>
      <c r="J28" s="253"/>
      <c r="K28" s="253"/>
      <c r="L28" s="253"/>
    </row>
    <row r="29" spans="3:12">
      <c r="C29" s="253"/>
      <c r="D29" s="253"/>
      <c r="E29" s="253"/>
      <c r="F29" s="253"/>
      <c r="G29" s="253"/>
      <c r="H29" s="253"/>
      <c r="I29" s="253"/>
      <c r="J29" s="253"/>
      <c r="K29" s="253"/>
      <c r="L29" s="253"/>
    </row>
    <row r="30" spans="3:12">
      <c r="C30" s="253"/>
      <c r="D30" s="253"/>
      <c r="E30" s="253"/>
      <c r="F30" s="253"/>
      <c r="G30" s="253"/>
      <c r="H30" s="253"/>
      <c r="I30" s="253"/>
      <c r="J30" s="253"/>
      <c r="K30" s="253"/>
      <c r="L30" s="253"/>
    </row>
    <row r="31" spans="3:12">
      <c r="C31" s="253"/>
      <c r="D31" s="253"/>
      <c r="E31" s="253"/>
      <c r="F31" s="253"/>
      <c r="G31" s="253"/>
      <c r="H31" s="253"/>
      <c r="I31" s="253"/>
      <c r="J31" s="253"/>
      <c r="K31" s="253"/>
      <c r="L31" s="253"/>
    </row>
    <row r="32" spans="3:12">
      <c r="C32" s="253"/>
      <c r="D32" s="253"/>
      <c r="E32" s="253"/>
      <c r="F32" s="253"/>
      <c r="G32" s="253"/>
      <c r="H32" s="253"/>
      <c r="I32" s="253"/>
      <c r="J32" s="253"/>
      <c r="K32" s="253"/>
      <c r="L32" s="253"/>
    </row>
    <row r="33" spans="3:12">
      <c r="C33" s="253"/>
      <c r="D33" s="253"/>
      <c r="E33" s="253"/>
      <c r="F33" s="253"/>
      <c r="G33" s="253"/>
      <c r="H33" s="253"/>
      <c r="I33" s="253"/>
      <c r="J33" s="253"/>
      <c r="K33" s="253"/>
      <c r="L33" s="253"/>
    </row>
    <row r="34" spans="3:12">
      <c r="C34" s="253"/>
      <c r="D34" s="253"/>
      <c r="E34" s="253"/>
      <c r="F34" s="253"/>
      <c r="G34" s="253"/>
      <c r="H34" s="253"/>
      <c r="I34" s="253"/>
      <c r="J34" s="253"/>
      <c r="K34" s="253"/>
      <c r="L34" s="253"/>
    </row>
    <row r="35" spans="3:12">
      <c r="C35" s="253"/>
      <c r="D35" s="253"/>
      <c r="E35" s="253"/>
      <c r="F35" s="253"/>
      <c r="G35" s="253"/>
      <c r="H35" s="253"/>
      <c r="I35" s="253"/>
      <c r="J35" s="253"/>
      <c r="K35" s="253"/>
      <c r="L35" s="253"/>
    </row>
    <row r="36" spans="3:12">
      <c r="C36" s="253"/>
      <c r="D36" s="253"/>
      <c r="E36" s="253"/>
      <c r="F36" s="253"/>
      <c r="G36" s="253"/>
      <c r="H36" s="253"/>
      <c r="I36" s="253"/>
      <c r="J36" s="253"/>
      <c r="K36" s="253"/>
      <c r="L36" s="253"/>
    </row>
    <row r="37" spans="3:12">
      <c r="C37" s="253"/>
      <c r="D37" s="253"/>
      <c r="E37" s="253"/>
      <c r="F37" s="253"/>
      <c r="G37" s="253"/>
      <c r="H37" s="253"/>
      <c r="I37" s="253"/>
      <c r="J37" s="253"/>
      <c r="K37" s="253"/>
      <c r="L37" s="253"/>
    </row>
    <row r="38" spans="3:12">
      <c r="C38" s="253"/>
      <c r="D38" s="253"/>
      <c r="E38" s="253"/>
      <c r="F38" s="253"/>
      <c r="G38" s="253"/>
      <c r="H38" s="253"/>
      <c r="I38" s="253"/>
      <c r="J38" s="253"/>
      <c r="K38" s="253"/>
      <c r="L38" s="253"/>
    </row>
    <row r="39" spans="3:12">
      <c r="C39" s="253"/>
      <c r="D39" s="253"/>
      <c r="E39" s="253"/>
      <c r="F39" s="253"/>
      <c r="G39" s="253"/>
      <c r="H39" s="253"/>
      <c r="I39" s="253"/>
      <c r="J39" s="253"/>
      <c r="K39" s="253"/>
      <c r="L39" s="253"/>
    </row>
    <row r="40" spans="3:12">
      <c r="C40" s="253"/>
      <c r="D40" s="253"/>
      <c r="E40" s="253"/>
      <c r="F40" s="253"/>
      <c r="G40" s="253"/>
      <c r="H40" s="253"/>
      <c r="I40" s="253"/>
      <c r="J40" s="253"/>
      <c r="K40" s="253"/>
      <c r="L40" s="253"/>
    </row>
    <row r="41" spans="3:12">
      <c r="C41" s="253"/>
      <c r="D41" s="253"/>
      <c r="E41" s="253"/>
      <c r="F41" s="253"/>
      <c r="G41" s="253"/>
      <c r="H41" s="253"/>
      <c r="I41" s="253"/>
      <c r="J41" s="253"/>
      <c r="K41" s="253"/>
      <c r="L41" s="253"/>
    </row>
    <row r="42" spans="3:12">
      <c r="C42" s="253"/>
      <c r="D42" s="253"/>
      <c r="E42" s="253"/>
      <c r="F42" s="253"/>
      <c r="G42" s="253"/>
      <c r="H42" s="253"/>
      <c r="I42" s="253"/>
      <c r="J42" s="253"/>
      <c r="K42" s="253"/>
      <c r="L42" s="253"/>
    </row>
    <row r="43" spans="3:12">
      <c r="C43" s="253"/>
      <c r="D43" s="253"/>
      <c r="E43" s="253"/>
      <c r="F43" s="253"/>
      <c r="G43" s="253"/>
      <c r="H43" s="253"/>
      <c r="I43" s="253"/>
      <c r="J43" s="253"/>
      <c r="K43" s="253"/>
      <c r="L43" s="253"/>
    </row>
    <row r="44" spans="3:12">
      <c r="C44" s="253"/>
      <c r="D44" s="253"/>
      <c r="E44" s="253"/>
      <c r="F44" s="253"/>
      <c r="G44" s="253"/>
      <c r="H44" s="253"/>
      <c r="I44" s="253"/>
      <c r="J44" s="253"/>
      <c r="K44" s="253"/>
      <c r="L44" s="253"/>
    </row>
    <row r="45" spans="3:12">
      <c r="C45" s="253"/>
      <c r="D45" s="253"/>
      <c r="E45" s="253"/>
      <c r="F45" s="253"/>
      <c r="G45" s="253"/>
      <c r="H45" s="253"/>
      <c r="I45" s="253"/>
      <c r="J45" s="253"/>
      <c r="K45" s="253"/>
      <c r="L45" s="253"/>
    </row>
    <row r="46" spans="3:12">
      <c r="C46" s="253"/>
      <c r="D46" s="253"/>
      <c r="E46" s="253"/>
      <c r="F46" s="253"/>
      <c r="G46" s="253"/>
      <c r="H46" s="253"/>
      <c r="I46" s="253"/>
      <c r="J46" s="253"/>
      <c r="K46" s="253"/>
      <c r="L46" s="253"/>
    </row>
    <row r="47" spans="3:12">
      <c r="C47" s="253"/>
      <c r="D47" s="253"/>
      <c r="E47" s="253"/>
      <c r="F47" s="253"/>
      <c r="G47" s="253"/>
      <c r="H47" s="253"/>
      <c r="I47" s="253"/>
      <c r="J47" s="253"/>
      <c r="K47" s="253"/>
      <c r="L47" s="253"/>
    </row>
    <row r="48" spans="3:12">
      <c r="C48" s="253"/>
      <c r="D48" s="253"/>
      <c r="E48" s="253"/>
      <c r="F48" s="253"/>
      <c r="G48" s="253"/>
      <c r="H48" s="253"/>
      <c r="I48" s="253"/>
      <c r="J48" s="253"/>
      <c r="K48" s="253"/>
      <c r="L48" s="253"/>
    </row>
    <row r="49" spans="3:12">
      <c r="C49" s="253"/>
      <c r="D49" s="253"/>
      <c r="E49" s="253"/>
      <c r="F49" s="253"/>
      <c r="G49" s="253"/>
      <c r="H49" s="253"/>
      <c r="I49" s="253"/>
      <c r="J49" s="253"/>
      <c r="K49" s="253"/>
      <c r="L49" s="253"/>
    </row>
    <row r="50" spans="3:12">
      <c r="C50" s="253"/>
      <c r="D50" s="253"/>
      <c r="E50" s="253"/>
      <c r="F50" s="253"/>
      <c r="G50" s="253"/>
      <c r="H50" s="253"/>
      <c r="I50" s="253"/>
      <c r="J50" s="253"/>
      <c r="K50" s="253"/>
      <c r="L50" s="253"/>
    </row>
    <row r="51" spans="3:12">
      <c r="C51" s="253"/>
      <c r="D51" s="253"/>
      <c r="E51" s="253"/>
      <c r="F51" s="253"/>
      <c r="G51" s="253"/>
      <c r="H51" s="253"/>
      <c r="I51" s="253"/>
      <c r="J51" s="253"/>
      <c r="K51" s="253"/>
      <c r="L51" s="253"/>
    </row>
    <row r="52" spans="3:12">
      <c r="C52" s="253"/>
      <c r="D52" s="253"/>
      <c r="E52" s="253"/>
      <c r="F52" s="253"/>
      <c r="G52" s="253"/>
      <c r="H52" s="253"/>
      <c r="I52" s="253"/>
      <c r="J52" s="253"/>
      <c r="K52" s="253"/>
      <c r="L52" s="253"/>
    </row>
    <row r="53" spans="3:12">
      <c r="C53" s="253"/>
      <c r="D53" s="253"/>
      <c r="E53" s="253"/>
      <c r="F53" s="253"/>
      <c r="G53" s="253"/>
      <c r="H53" s="253"/>
      <c r="I53" s="253"/>
      <c r="J53" s="253"/>
      <c r="K53" s="253"/>
      <c r="L53" s="253"/>
    </row>
    <row r="54" spans="3:12">
      <c r="C54" s="253"/>
      <c r="D54" s="253"/>
      <c r="E54" s="253"/>
      <c r="F54" s="253"/>
      <c r="G54" s="253"/>
      <c r="H54" s="253"/>
      <c r="I54" s="253"/>
      <c r="J54" s="253"/>
      <c r="K54" s="253"/>
      <c r="L54" s="253"/>
    </row>
    <row r="55" spans="3:12">
      <c r="C55" s="253"/>
      <c r="D55" s="253"/>
      <c r="E55" s="253"/>
      <c r="F55" s="253"/>
      <c r="G55" s="253"/>
      <c r="H55" s="253"/>
      <c r="I55" s="253"/>
      <c r="J55" s="253"/>
      <c r="K55" s="253"/>
      <c r="L55" s="253"/>
    </row>
    <row r="56" spans="3:12">
      <c r="C56" s="253"/>
      <c r="D56" s="253"/>
      <c r="E56" s="253"/>
      <c r="F56" s="253"/>
      <c r="G56" s="253"/>
      <c r="H56" s="253"/>
      <c r="I56" s="253"/>
      <c r="J56" s="253"/>
      <c r="K56" s="253"/>
      <c r="L56" s="253"/>
    </row>
    <row r="57" spans="3:12">
      <c r="C57" s="253"/>
      <c r="D57" s="253"/>
      <c r="E57" s="253"/>
      <c r="F57" s="253"/>
      <c r="G57" s="253"/>
      <c r="H57" s="253"/>
      <c r="I57" s="253"/>
      <c r="J57" s="253"/>
      <c r="K57" s="253"/>
      <c r="L57" s="253"/>
    </row>
    <row r="58" spans="3:12">
      <c r="C58" s="253"/>
      <c r="D58" s="253"/>
      <c r="E58" s="253"/>
      <c r="F58" s="253"/>
      <c r="G58" s="253"/>
      <c r="H58" s="253"/>
      <c r="I58" s="253"/>
      <c r="J58" s="253"/>
      <c r="K58" s="253"/>
      <c r="L58" s="253"/>
    </row>
    <row r="59" spans="3:12">
      <c r="C59" s="253"/>
      <c r="D59" s="253"/>
      <c r="E59" s="253"/>
      <c r="F59" s="253"/>
      <c r="G59" s="253"/>
      <c r="H59" s="253"/>
      <c r="I59" s="253"/>
      <c r="J59" s="253"/>
      <c r="K59" s="253"/>
      <c r="L59" s="253"/>
    </row>
    <row r="60" spans="3:12">
      <c r="C60" s="253"/>
      <c r="D60" s="253"/>
      <c r="E60" s="253"/>
      <c r="F60" s="253"/>
      <c r="G60" s="253"/>
      <c r="H60" s="253"/>
      <c r="I60" s="253"/>
      <c r="J60" s="253"/>
      <c r="K60" s="253"/>
      <c r="L60" s="253"/>
    </row>
    <row r="61" spans="3:12">
      <c r="C61" s="253"/>
      <c r="D61" s="253"/>
      <c r="E61" s="253"/>
      <c r="F61" s="253"/>
      <c r="G61" s="253"/>
      <c r="H61" s="253"/>
      <c r="I61" s="253"/>
      <c r="J61" s="253"/>
      <c r="K61" s="253"/>
      <c r="L61" s="253"/>
    </row>
    <row r="62" spans="3:12">
      <c r="C62" s="253"/>
      <c r="D62" s="253"/>
      <c r="E62" s="253"/>
      <c r="F62" s="253"/>
      <c r="G62" s="253"/>
      <c r="H62" s="253"/>
      <c r="I62" s="253"/>
      <c r="J62" s="253"/>
      <c r="K62" s="253"/>
      <c r="L62" s="253"/>
    </row>
    <row r="63" spans="3:12">
      <c r="C63" s="253"/>
      <c r="D63" s="253"/>
      <c r="E63" s="253"/>
      <c r="F63" s="253"/>
      <c r="G63" s="253"/>
      <c r="H63" s="253"/>
      <c r="I63" s="253"/>
      <c r="J63" s="253"/>
      <c r="K63" s="253"/>
      <c r="L63" s="253"/>
    </row>
    <row r="64" spans="3:12">
      <c r="C64" s="253"/>
      <c r="D64" s="253"/>
      <c r="E64" s="253"/>
      <c r="F64" s="253"/>
      <c r="G64" s="253"/>
      <c r="H64" s="253"/>
      <c r="I64" s="253"/>
      <c r="J64" s="253"/>
      <c r="K64" s="253"/>
      <c r="L64" s="253"/>
    </row>
    <row r="65" spans="2:23">
      <c r="C65" s="253"/>
      <c r="D65" s="253"/>
      <c r="E65" s="253"/>
      <c r="F65" s="253"/>
      <c r="G65" s="253"/>
      <c r="H65" s="253"/>
      <c r="I65" s="253"/>
      <c r="J65" s="253"/>
      <c r="K65" s="253"/>
      <c r="L65" s="253"/>
    </row>
    <row r="66" spans="2:23">
      <c r="C66" s="253"/>
      <c r="D66" s="253"/>
      <c r="E66" s="253"/>
      <c r="F66" s="253"/>
      <c r="G66" s="253"/>
      <c r="H66" s="253"/>
      <c r="I66" s="253"/>
      <c r="J66" s="253"/>
      <c r="K66" s="253"/>
      <c r="L66" s="253"/>
    </row>
    <row r="67" spans="2:23" ht="35.25">
      <c r="B67" s="434" t="s">
        <v>158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280"/>
    </row>
    <row r="68" spans="2:23">
      <c r="C68" s="253"/>
      <c r="D68" s="253"/>
      <c r="E68" s="253"/>
      <c r="F68" s="253"/>
      <c r="G68" s="253"/>
      <c r="H68" s="253"/>
      <c r="I68" s="253"/>
      <c r="J68" s="253"/>
      <c r="K68" s="253"/>
      <c r="L68" s="253"/>
    </row>
    <row r="69" spans="2:23">
      <c r="C69" s="253"/>
      <c r="D69" s="253"/>
      <c r="E69" s="253"/>
      <c r="F69" s="253"/>
      <c r="G69" s="253"/>
      <c r="H69" s="253"/>
      <c r="I69" s="253"/>
      <c r="J69" s="253"/>
      <c r="K69" s="253"/>
      <c r="L69" s="253"/>
    </row>
    <row r="70" spans="2:23">
      <c r="C70" s="253"/>
      <c r="D70" s="253"/>
      <c r="E70" s="253"/>
      <c r="F70" s="253"/>
      <c r="G70" s="253"/>
      <c r="H70" s="253"/>
      <c r="I70" s="253"/>
      <c r="J70" s="253"/>
      <c r="K70" s="253"/>
      <c r="L70" s="253"/>
    </row>
    <row r="71" spans="2:23">
      <c r="C71" s="253"/>
      <c r="D71" s="253"/>
      <c r="E71" s="253"/>
      <c r="F71" s="253"/>
      <c r="G71" s="253"/>
      <c r="H71" s="253"/>
      <c r="I71" s="253"/>
      <c r="J71" s="253"/>
      <c r="K71" s="253"/>
      <c r="L71" s="253"/>
    </row>
    <row r="72" spans="2:23">
      <c r="C72" s="253"/>
      <c r="D72" s="253"/>
      <c r="E72" s="253"/>
      <c r="F72" s="253"/>
      <c r="G72" s="253"/>
      <c r="H72" s="253"/>
      <c r="I72" s="253"/>
      <c r="J72" s="253"/>
      <c r="K72" s="253"/>
      <c r="L72" s="253"/>
    </row>
    <row r="73" spans="2:23">
      <c r="C73" s="253"/>
      <c r="D73" s="253"/>
      <c r="E73" s="253"/>
      <c r="F73" s="253"/>
      <c r="G73" s="253"/>
      <c r="H73" s="253"/>
      <c r="I73" s="253"/>
      <c r="J73" s="253"/>
      <c r="K73" s="253"/>
      <c r="L73" s="253"/>
    </row>
    <row r="74" spans="2:23" ht="33.75">
      <c r="B74" s="435" t="s">
        <v>302</v>
      </c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5"/>
      <c r="V74" s="435"/>
      <c r="W74" s="281"/>
    </row>
    <row r="75" spans="2:23">
      <c r="C75" s="253"/>
      <c r="D75" s="253"/>
      <c r="E75" s="253"/>
      <c r="F75" s="253"/>
      <c r="G75" s="253"/>
      <c r="H75" s="253"/>
      <c r="I75" s="253"/>
      <c r="J75" s="253"/>
      <c r="K75" s="253"/>
      <c r="L75" s="253"/>
    </row>
    <row r="76" spans="2:23">
      <c r="C76" s="253"/>
      <c r="D76" s="253"/>
      <c r="E76" s="253"/>
      <c r="F76" s="253"/>
      <c r="G76" s="253"/>
      <c r="H76" s="253"/>
      <c r="I76" s="253"/>
      <c r="J76" s="253"/>
      <c r="K76" s="253"/>
      <c r="L76" s="253"/>
    </row>
    <row r="77" spans="2:23">
      <c r="C77" s="253"/>
      <c r="D77" s="253"/>
      <c r="E77" s="253"/>
      <c r="F77" s="253"/>
      <c r="G77" s="253"/>
      <c r="H77" s="253"/>
      <c r="I77" s="253"/>
      <c r="J77" s="253"/>
      <c r="K77" s="253"/>
      <c r="L77" s="253"/>
    </row>
    <row r="78" spans="2:23">
      <c r="C78" s="253"/>
      <c r="D78" s="253"/>
      <c r="E78" s="253"/>
      <c r="F78" s="253"/>
      <c r="G78" s="253"/>
      <c r="H78" s="253"/>
      <c r="I78" s="253"/>
      <c r="J78" s="253"/>
      <c r="K78" s="253"/>
      <c r="L78" s="253"/>
    </row>
    <row r="79" spans="2:23">
      <c r="C79" s="253"/>
      <c r="D79" s="253"/>
      <c r="E79" s="253"/>
      <c r="F79" s="253"/>
      <c r="G79" s="253"/>
      <c r="H79" s="253"/>
      <c r="I79" s="253"/>
      <c r="J79" s="253"/>
      <c r="K79" s="253"/>
      <c r="L79" s="253"/>
    </row>
    <row r="80" spans="2:23">
      <c r="C80" s="253"/>
      <c r="D80" s="253"/>
      <c r="E80" s="253"/>
      <c r="F80" s="253"/>
      <c r="G80" s="253"/>
      <c r="H80" s="253"/>
      <c r="I80" s="253"/>
      <c r="J80" s="253"/>
      <c r="K80" s="253"/>
      <c r="L80" s="253"/>
    </row>
    <row r="81" spans="2:23">
      <c r="C81" s="253"/>
      <c r="D81" s="253"/>
      <c r="E81" s="253"/>
      <c r="F81" s="253"/>
      <c r="G81" s="253"/>
      <c r="H81" s="253"/>
      <c r="I81" s="253"/>
      <c r="J81" s="253"/>
      <c r="K81" s="253"/>
      <c r="L81" s="253"/>
    </row>
    <row r="82" spans="2:23">
      <c r="C82" s="253"/>
      <c r="D82" s="253"/>
      <c r="E82" s="253"/>
      <c r="F82" s="253"/>
      <c r="G82" s="253"/>
      <c r="H82" s="253"/>
      <c r="I82" s="253"/>
      <c r="J82" s="253"/>
      <c r="K82" s="253"/>
      <c r="L82" s="253"/>
    </row>
    <row r="83" spans="2:23">
      <c r="C83" s="253"/>
      <c r="D83" s="253"/>
      <c r="E83" s="253"/>
      <c r="F83" s="253"/>
      <c r="G83" s="253"/>
      <c r="H83" s="253"/>
      <c r="I83" s="253"/>
      <c r="J83" s="253"/>
      <c r="K83" s="253"/>
      <c r="L83" s="253"/>
    </row>
    <row r="84" spans="2:23">
      <c r="C84" s="253"/>
      <c r="D84" s="253"/>
      <c r="E84" s="253"/>
      <c r="F84" s="253"/>
      <c r="G84" s="253"/>
      <c r="H84" s="253"/>
      <c r="I84" s="253"/>
      <c r="J84" s="253"/>
      <c r="K84" s="253"/>
      <c r="L84" s="253"/>
    </row>
    <row r="85" spans="2:23">
      <c r="C85" s="253"/>
      <c r="D85" s="253"/>
      <c r="E85" s="253"/>
      <c r="F85" s="253"/>
      <c r="G85" s="253"/>
      <c r="H85" s="253"/>
      <c r="I85" s="253"/>
      <c r="J85" s="253"/>
      <c r="K85" s="253"/>
      <c r="L85" s="253"/>
    </row>
    <row r="86" spans="2:23">
      <c r="C86" s="253"/>
      <c r="D86" s="253"/>
      <c r="E86" s="253"/>
      <c r="F86" s="253"/>
      <c r="G86" s="253"/>
      <c r="H86" s="253"/>
      <c r="I86" s="253"/>
      <c r="J86" s="253"/>
      <c r="K86" s="253"/>
      <c r="L86" s="253"/>
    </row>
    <row r="87" spans="2:23">
      <c r="C87" s="253"/>
      <c r="D87" s="253"/>
      <c r="E87" s="253"/>
      <c r="F87" s="253"/>
      <c r="G87" s="253"/>
      <c r="H87" s="253"/>
      <c r="I87" s="253"/>
      <c r="J87" s="253"/>
      <c r="K87" s="253"/>
      <c r="L87" s="253"/>
    </row>
    <row r="88" spans="2:23" ht="15.75">
      <c r="B88" s="436" t="s">
        <v>159</v>
      </c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6"/>
      <c r="W88" s="282"/>
    </row>
    <row r="89" spans="2:23">
      <c r="C89" s="253"/>
      <c r="D89" s="253"/>
      <c r="E89" s="253"/>
      <c r="F89" s="253"/>
      <c r="G89" s="253"/>
      <c r="H89" s="253"/>
      <c r="I89" s="253"/>
      <c r="J89" s="253"/>
      <c r="K89" s="253"/>
      <c r="L89" s="253"/>
    </row>
    <row r="90" spans="2:23">
      <c r="C90" s="253"/>
      <c r="D90" s="253"/>
      <c r="E90" s="253"/>
      <c r="F90" s="253"/>
      <c r="G90" s="253"/>
      <c r="H90" s="253"/>
      <c r="I90" s="253"/>
      <c r="J90" s="253"/>
      <c r="K90" s="253"/>
      <c r="L90" s="253"/>
    </row>
    <row r="91" spans="2:23">
      <c r="C91" s="253"/>
      <c r="D91" s="253"/>
      <c r="E91" s="253"/>
      <c r="F91" s="253"/>
      <c r="G91" s="253"/>
      <c r="H91" s="253"/>
      <c r="I91" s="253"/>
      <c r="J91" s="253"/>
      <c r="K91" s="253"/>
      <c r="L91" s="253"/>
    </row>
    <row r="92" spans="2:23">
      <c r="C92" s="253"/>
      <c r="D92" s="253"/>
      <c r="E92" s="253"/>
      <c r="F92" s="253"/>
      <c r="G92" s="253"/>
      <c r="H92" s="253"/>
      <c r="I92" s="253"/>
      <c r="J92" s="253"/>
      <c r="K92" s="253"/>
      <c r="L92" s="253"/>
    </row>
    <row r="93" spans="2:23">
      <c r="C93" s="253"/>
      <c r="D93" s="253"/>
      <c r="E93" s="253"/>
      <c r="F93" s="253"/>
      <c r="G93" s="253"/>
      <c r="H93" s="253"/>
      <c r="I93" s="253"/>
      <c r="J93" s="253"/>
      <c r="K93" s="253"/>
      <c r="L93" s="253"/>
    </row>
    <row r="94" spans="2:23">
      <c r="C94" s="253"/>
      <c r="D94" s="253"/>
      <c r="E94" s="253"/>
      <c r="F94" s="253"/>
      <c r="G94" s="253"/>
      <c r="H94" s="253"/>
      <c r="I94" s="253"/>
      <c r="J94" s="253"/>
      <c r="K94" s="253"/>
      <c r="L94" s="253"/>
    </row>
    <row r="95" spans="2:23">
      <c r="C95" s="253"/>
      <c r="D95" s="253"/>
      <c r="E95" s="253"/>
      <c r="F95" s="253"/>
      <c r="G95" s="253"/>
      <c r="H95" s="253"/>
      <c r="I95" s="253"/>
      <c r="J95" s="253"/>
      <c r="K95" s="253"/>
      <c r="L95" s="253"/>
    </row>
    <row r="96" spans="2:23">
      <c r="C96" s="253"/>
      <c r="D96" s="253"/>
      <c r="E96" s="253"/>
      <c r="F96" s="253"/>
      <c r="G96" s="253"/>
      <c r="H96" s="253"/>
      <c r="I96" s="253"/>
      <c r="J96" s="253"/>
      <c r="K96" s="253"/>
      <c r="L96" s="253"/>
    </row>
    <row r="97" spans="3:12">
      <c r="C97" s="253"/>
      <c r="D97" s="253"/>
      <c r="E97" s="253"/>
      <c r="F97" s="253"/>
      <c r="G97" s="253"/>
      <c r="H97" s="253"/>
      <c r="I97" s="253"/>
      <c r="J97" s="253"/>
      <c r="K97" s="253"/>
      <c r="L97" s="253"/>
    </row>
    <row r="98" spans="3:12">
      <c r="C98" s="253"/>
      <c r="D98" s="253"/>
      <c r="E98" s="253"/>
      <c r="F98" s="253"/>
      <c r="G98" s="253"/>
      <c r="H98" s="253"/>
      <c r="I98" s="253"/>
      <c r="J98" s="253"/>
      <c r="K98" s="253"/>
      <c r="L98" s="253"/>
    </row>
    <row r="99" spans="3:12">
      <c r="C99" s="253"/>
      <c r="D99" s="253"/>
      <c r="E99" s="253"/>
      <c r="F99" s="253"/>
      <c r="G99" s="253"/>
      <c r="H99" s="253"/>
      <c r="I99" s="253"/>
      <c r="J99" s="253"/>
      <c r="K99" s="253"/>
      <c r="L99" s="253"/>
    </row>
    <row r="100" spans="3:12"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</row>
    <row r="101" spans="3:12"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</row>
    <row r="102" spans="3:12"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</row>
    <row r="103" spans="3:12"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</row>
    <row r="104" spans="3:12"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</row>
    <row r="105" spans="3:12"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</row>
    <row r="106" spans="3:12"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</row>
    <row r="107" spans="3:12"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</row>
    <row r="108" spans="3:12"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</row>
    <row r="109" spans="3:12"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</row>
    <row r="110" spans="3:12"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</row>
    <row r="111" spans="3:12"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</row>
    <row r="112" spans="3:12"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</row>
    <row r="113" spans="2:22"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</row>
    <row r="114" spans="2:22"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</row>
    <row r="115" spans="2:22"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</row>
    <row r="116" spans="2:22"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</row>
    <row r="117" spans="2:22"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</row>
    <row r="118" spans="2:22"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</row>
    <row r="119" spans="2:22"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</row>
    <row r="120" spans="2:22"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</row>
    <row r="121" spans="2:22"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</row>
    <row r="122" spans="2:22"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</row>
    <row r="123" spans="2:22"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</row>
    <row r="124" spans="2:22"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</row>
    <row r="125" spans="2:22"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</row>
    <row r="126" spans="2:22"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</row>
    <row r="127" spans="2:22" s="254" customFormat="1" ht="28.5" customHeight="1">
      <c r="B127" s="429" t="s">
        <v>152</v>
      </c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/>
      <c r="Q127" s="430"/>
      <c r="R127" s="430"/>
      <c r="S127" s="430"/>
      <c r="T127" s="430"/>
      <c r="U127" s="430"/>
      <c r="V127" s="431"/>
    </row>
    <row r="128" spans="2:22" s="254" customFormat="1" ht="26.25" customHeight="1">
      <c r="B128" s="424" t="s">
        <v>151</v>
      </c>
      <c r="C128" s="425"/>
      <c r="D128" s="425"/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  <c r="T128" s="425"/>
      <c r="U128" s="425"/>
      <c r="V128" s="426"/>
    </row>
    <row r="129" spans="2:34" s="254" customFormat="1" ht="5.25" customHeight="1"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</row>
    <row r="130" spans="2:34" s="255" customFormat="1" ht="30" customHeight="1">
      <c r="B130" s="420" t="s">
        <v>308</v>
      </c>
      <c r="C130" s="421"/>
      <c r="D130" s="421"/>
      <c r="E130" s="421"/>
      <c r="F130" s="421"/>
      <c r="G130" s="421"/>
      <c r="H130" s="421"/>
      <c r="I130" s="421"/>
      <c r="J130" s="421"/>
      <c r="K130" s="421"/>
      <c r="L130" s="421"/>
      <c r="M130" s="421"/>
      <c r="N130" s="421"/>
      <c r="O130" s="421"/>
      <c r="P130" s="421"/>
      <c r="Q130" s="421"/>
      <c r="R130" s="421"/>
      <c r="S130" s="421"/>
      <c r="T130" s="421"/>
      <c r="U130" s="421"/>
      <c r="V130" s="422"/>
    </row>
    <row r="131" spans="2:34" ht="5.0999999999999996" customHeight="1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43"/>
      <c r="T131" s="43"/>
    </row>
    <row r="132" spans="2:34" ht="33.75" customHeight="1">
      <c r="B132" s="411" t="s">
        <v>162</v>
      </c>
      <c r="C132" s="412" t="s">
        <v>233</v>
      </c>
      <c r="D132" s="412"/>
      <c r="E132" s="412"/>
      <c r="F132" s="412" t="s">
        <v>236</v>
      </c>
      <c r="G132" s="423" t="s">
        <v>142</v>
      </c>
      <c r="H132" s="423"/>
      <c r="I132" s="423" t="s">
        <v>235</v>
      </c>
      <c r="J132" s="406" t="s">
        <v>49</v>
      </c>
      <c r="K132" s="406"/>
      <c r="L132" s="406" t="s">
        <v>234</v>
      </c>
      <c r="M132" s="407" t="s">
        <v>174</v>
      </c>
      <c r="N132" s="407"/>
      <c r="O132" s="418" t="s">
        <v>155</v>
      </c>
      <c r="P132" s="415" t="s">
        <v>172</v>
      </c>
      <c r="Q132" s="415"/>
      <c r="R132" s="416" t="s">
        <v>173</v>
      </c>
      <c r="S132" s="413" t="s">
        <v>312</v>
      </c>
      <c r="T132" s="413"/>
      <c r="U132" s="413"/>
      <c r="V132" s="413" t="s">
        <v>314</v>
      </c>
    </row>
    <row r="133" spans="2:34" ht="24" customHeight="1">
      <c r="B133" s="411"/>
      <c r="C133" s="305" t="s">
        <v>170</v>
      </c>
      <c r="D133" s="342" t="s">
        <v>304</v>
      </c>
      <c r="E133" s="305" t="s">
        <v>154</v>
      </c>
      <c r="F133" s="412"/>
      <c r="G133" s="313" t="s">
        <v>170</v>
      </c>
      <c r="H133" s="313" t="s">
        <v>154</v>
      </c>
      <c r="I133" s="423"/>
      <c r="J133" s="309" t="s">
        <v>310</v>
      </c>
      <c r="K133" s="309" t="s">
        <v>154</v>
      </c>
      <c r="L133" s="406"/>
      <c r="M133" s="306" t="s">
        <v>170</v>
      </c>
      <c r="N133" s="306" t="s">
        <v>154</v>
      </c>
      <c r="O133" s="419"/>
      <c r="P133" s="307" t="s">
        <v>170</v>
      </c>
      <c r="Q133" s="307" t="s">
        <v>154</v>
      </c>
      <c r="R133" s="417"/>
      <c r="S133" s="308" t="s">
        <v>171</v>
      </c>
      <c r="T133" s="346" t="s">
        <v>313</v>
      </c>
      <c r="U133" s="308" t="s">
        <v>154</v>
      </c>
      <c r="V133" s="413"/>
    </row>
    <row r="134" spans="2:34" ht="12.75" customHeight="1">
      <c r="B134" s="292"/>
      <c r="C134" s="293" t="s">
        <v>305</v>
      </c>
      <c r="D134" s="293" t="s">
        <v>306</v>
      </c>
      <c r="E134" s="293" t="s">
        <v>164</v>
      </c>
      <c r="F134" s="293" t="s">
        <v>307</v>
      </c>
      <c r="G134" s="293" t="s">
        <v>87</v>
      </c>
      <c r="H134" s="293" t="s">
        <v>79</v>
      </c>
      <c r="I134" s="293" t="s">
        <v>245</v>
      </c>
      <c r="J134" s="293" t="s">
        <v>311</v>
      </c>
      <c r="K134" s="293" t="s">
        <v>309</v>
      </c>
      <c r="L134" s="293" t="s">
        <v>246</v>
      </c>
      <c r="M134" s="293" t="s">
        <v>83</v>
      </c>
      <c r="N134" s="293" t="s">
        <v>175</v>
      </c>
      <c r="O134" s="294" t="s">
        <v>247</v>
      </c>
      <c r="P134" s="293" t="s">
        <v>81</v>
      </c>
      <c r="Q134" s="293" t="s">
        <v>85</v>
      </c>
      <c r="R134" s="293" t="s">
        <v>248</v>
      </c>
      <c r="S134" s="293" t="s">
        <v>249</v>
      </c>
      <c r="T134" s="293" t="s">
        <v>315</v>
      </c>
      <c r="U134" s="293" t="s">
        <v>316</v>
      </c>
      <c r="V134" s="294" t="s">
        <v>325</v>
      </c>
    </row>
    <row r="135" spans="2:34" ht="24" customHeight="1">
      <c r="B135" s="267" t="s">
        <v>242</v>
      </c>
      <c r="C135" s="268">
        <f>SUM(C136:C137)</f>
        <v>836</v>
      </c>
      <c r="D135" s="268">
        <f t="shared" ref="D135:V135" si="0">SUM(D136:D137)</f>
        <v>0</v>
      </c>
      <c r="E135" s="268">
        <f t="shared" si="0"/>
        <v>15</v>
      </c>
      <c r="F135" s="268">
        <f t="shared" si="0"/>
        <v>851</v>
      </c>
      <c r="G135" s="314">
        <f t="shared" si="0"/>
        <v>439</v>
      </c>
      <c r="H135" s="314">
        <f t="shared" si="0"/>
        <v>1</v>
      </c>
      <c r="I135" s="314">
        <f t="shared" si="0"/>
        <v>440</v>
      </c>
      <c r="J135" s="310">
        <f t="shared" si="0"/>
        <v>1275</v>
      </c>
      <c r="K135" s="310">
        <f t="shared" si="0"/>
        <v>16</v>
      </c>
      <c r="L135" s="310">
        <f t="shared" si="0"/>
        <v>1291</v>
      </c>
      <c r="M135" s="269">
        <f t="shared" si="0"/>
        <v>291</v>
      </c>
      <c r="N135" s="269">
        <f t="shared" si="0"/>
        <v>0</v>
      </c>
      <c r="O135" s="272">
        <f t="shared" si="0"/>
        <v>291</v>
      </c>
      <c r="P135" s="270">
        <f t="shared" si="0"/>
        <v>2</v>
      </c>
      <c r="Q135" s="270">
        <f t="shared" si="0"/>
        <v>0</v>
      </c>
      <c r="R135" s="270">
        <f t="shared" si="0"/>
        <v>2</v>
      </c>
      <c r="S135" s="271">
        <f t="shared" si="0"/>
        <v>982</v>
      </c>
      <c r="T135" s="271">
        <f t="shared" si="0"/>
        <v>982</v>
      </c>
      <c r="U135" s="271">
        <f t="shared" si="0"/>
        <v>16</v>
      </c>
      <c r="V135" s="271">
        <f t="shared" si="0"/>
        <v>998</v>
      </c>
    </row>
    <row r="136" spans="2:34" s="251" customFormat="1" ht="19.5" customHeight="1">
      <c r="B136" s="257" t="s">
        <v>239</v>
      </c>
      <c r="C136" s="258">
        <v>610</v>
      </c>
      <c r="D136" s="258">
        <v>0</v>
      </c>
      <c r="E136" s="258">
        <v>0</v>
      </c>
      <c r="F136" s="258">
        <f>SUM(C136:E136)</f>
        <v>610</v>
      </c>
      <c r="G136" s="315">
        <v>190</v>
      </c>
      <c r="H136" s="315">
        <v>0</v>
      </c>
      <c r="I136" s="315">
        <f>SUM(G136:H136)</f>
        <v>190</v>
      </c>
      <c r="J136" s="311">
        <f>C136+G136</f>
        <v>800</v>
      </c>
      <c r="K136" s="311">
        <f>E136+H136</f>
        <v>0</v>
      </c>
      <c r="L136" s="311">
        <f>SUM(J136:K136)</f>
        <v>800</v>
      </c>
      <c r="M136" s="259">
        <v>202</v>
      </c>
      <c r="N136" s="259">
        <v>0</v>
      </c>
      <c r="O136" s="259">
        <f>SUM(M136:N136)</f>
        <v>202</v>
      </c>
      <c r="P136" s="260">
        <v>1</v>
      </c>
      <c r="Q136" s="260">
        <v>0</v>
      </c>
      <c r="R136" s="260">
        <f>SUM(P136:Q136)</f>
        <v>1</v>
      </c>
      <c r="S136" s="261">
        <f>J136-M136-P136</f>
        <v>597</v>
      </c>
      <c r="T136" s="261">
        <f>D136+J136-M136-P136</f>
        <v>597</v>
      </c>
      <c r="U136" s="261">
        <f>+K136-N136-Q136</f>
        <v>0</v>
      </c>
      <c r="V136" s="261">
        <f>+S136+U136</f>
        <v>597</v>
      </c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  <c r="AH136" s="252"/>
    </row>
    <row r="137" spans="2:34" s="251" customFormat="1" ht="19.5" customHeight="1">
      <c r="B137" s="257" t="s">
        <v>238</v>
      </c>
      <c r="C137" s="258">
        <v>226</v>
      </c>
      <c r="D137" s="258">
        <v>0</v>
      </c>
      <c r="E137" s="258">
        <v>15</v>
      </c>
      <c r="F137" s="258">
        <f>SUM(C137:E137)</f>
        <v>241</v>
      </c>
      <c r="G137" s="315">
        <v>249</v>
      </c>
      <c r="H137" s="315">
        <v>1</v>
      </c>
      <c r="I137" s="315">
        <f>SUM(G137:H137)</f>
        <v>250</v>
      </c>
      <c r="J137" s="311">
        <f>C137+G137</f>
        <v>475</v>
      </c>
      <c r="K137" s="311">
        <f>E137+H137</f>
        <v>16</v>
      </c>
      <c r="L137" s="311">
        <f>SUM(J137:K137)</f>
        <v>491</v>
      </c>
      <c r="M137" s="259">
        <v>89</v>
      </c>
      <c r="N137" s="259">
        <v>0</v>
      </c>
      <c r="O137" s="259">
        <f>SUM(M137:N137)</f>
        <v>89</v>
      </c>
      <c r="P137" s="260">
        <v>1</v>
      </c>
      <c r="Q137" s="260">
        <v>0</v>
      </c>
      <c r="R137" s="260">
        <f>SUM(P137:Q137)</f>
        <v>1</v>
      </c>
      <c r="S137" s="261">
        <f>+J137-M137-P137</f>
        <v>385</v>
      </c>
      <c r="T137" s="261">
        <f>D137+J137-M137-P137</f>
        <v>385</v>
      </c>
      <c r="U137" s="261">
        <f>+K137-N137-Q137</f>
        <v>16</v>
      </c>
      <c r="V137" s="261">
        <f>+S137+U137</f>
        <v>401</v>
      </c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  <c r="AH137" s="252"/>
    </row>
    <row r="138" spans="2:34" s="43" customFormat="1" ht="12.75" customHeight="1">
      <c r="B138" s="427" t="s">
        <v>298</v>
      </c>
      <c r="C138" s="427"/>
      <c r="D138" s="427"/>
      <c r="E138" s="427"/>
      <c r="F138" s="427"/>
      <c r="G138" s="427"/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</row>
    <row r="139" spans="2:34" s="43" customFormat="1" ht="12.75" customHeight="1">
      <c r="B139" s="295"/>
      <c r="C139" s="295"/>
      <c r="D139" s="343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349"/>
      <c r="U139" s="295"/>
      <c r="V139" s="295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</row>
    <row r="140" spans="2:34" s="43" customFormat="1" ht="12.75" customHeight="1"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</row>
    <row r="141" spans="2:34" s="43" customFormat="1" ht="12.75" customHeight="1"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</row>
    <row r="142" spans="2:34" s="43" customFormat="1" ht="12.75" customHeight="1"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</row>
    <row r="143" spans="2:34" s="43" customFormat="1" ht="12.75" customHeight="1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</row>
    <row r="144" spans="2:34" s="43" customFormat="1" ht="12.75" customHeight="1">
      <c r="B144" s="249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</row>
    <row r="145" spans="2:34" s="43" customFormat="1" ht="12.75" customHeight="1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</row>
    <row r="146" spans="2:34" s="43" customFormat="1" ht="12.75" customHeight="1"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</row>
    <row r="147" spans="2:34" s="43" customFormat="1" ht="12.75" customHeight="1"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</row>
    <row r="148" spans="2:34" s="43" customFormat="1" ht="12.75" customHeight="1"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</row>
    <row r="149" spans="2:34" s="43" customFormat="1" ht="12.75" customHeight="1"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249"/>
      <c r="P149" s="249"/>
      <c r="Q149" s="249"/>
      <c r="R149" s="249"/>
      <c r="S149" s="249"/>
      <c r="T149" s="249"/>
      <c r="U149" s="249"/>
      <c r="V149" s="249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</row>
    <row r="150" spans="2:34" s="43" customFormat="1" ht="12.75" customHeight="1"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</row>
    <row r="151" spans="2:34" s="43" customFormat="1" ht="12.75" customHeight="1"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</row>
    <row r="152" spans="2:34" s="43" customFormat="1" ht="12.75" customHeight="1"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</row>
    <row r="153" spans="2:34" s="43" customFormat="1" ht="12.75" customHeight="1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</row>
    <row r="154" spans="2:34" s="43" customFormat="1" ht="12.75" customHeight="1"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</row>
    <row r="155" spans="2:34" s="43" customFormat="1" ht="12.75" customHeight="1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</row>
    <row r="156" spans="2:34" s="43" customFormat="1" ht="12.75" customHeight="1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249"/>
      <c r="P156" s="249"/>
      <c r="Q156" s="249"/>
      <c r="R156" s="249"/>
      <c r="S156" s="249"/>
      <c r="T156" s="249"/>
      <c r="U156" s="249"/>
      <c r="V156" s="249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</row>
    <row r="157" spans="2:34" s="43" customFormat="1" ht="12.75" customHeight="1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</row>
    <row r="158" spans="2:34" s="43" customFormat="1" ht="12.75" customHeight="1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</row>
    <row r="159" spans="2:34" s="43" customFormat="1" ht="12.75" customHeight="1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</row>
    <row r="160" spans="2:34" s="43" customFormat="1" ht="12.75" customHeight="1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</row>
    <row r="161" spans="2:34" s="43" customFormat="1" ht="12.75" customHeight="1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249"/>
      <c r="P161" s="249"/>
      <c r="Q161" s="249"/>
      <c r="R161" s="249"/>
      <c r="S161" s="249"/>
      <c r="T161" s="249"/>
      <c r="U161" s="249"/>
      <c r="V161" s="249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</row>
    <row r="162" spans="2:34" s="255" customFormat="1" ht="23.25" customHeight="1">
      <c r="B162" s="420" t="s">
        <v>308</v>
      </c>
      <c r="C162" s="421"/>
      <c r="D162" s="421"/>
      <c r="E162" s="421"/>
      <c r="F162" s="421"/>
      <c r="G162" s="421"/>
      <c r="H162" s="421"/>
      <c r="I162" s="421"/>
      <c r="J162" s="421"/>
      <c r="K162" s="421"/>
      <c r="L162" s="421"/>
      <c r="M162" s="421"/>
      <c r="N162" s="421"/>
      <c r="O162" s="421"/>
      <c r="P162" s="421"/>
      <c r="Q162" s="421"/>
      <c r="R162" s="421"/>
      <c r="S162" s="421"/>
      <c r="T162" s="421"/>
      <c r="U162" s="421"/>
      <c r="V162" s="422"/>
    </row>
    <row r="163" spans="2:34" ht="5.0999999999999996" customHeight="1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43"/>
      <c r="T163" s="43"/>
    </row>
    <row r="164" spans="2:34" ht="33.75" customHeight="1">
      <c r="B164" s="411" t="s">
        <v>162</v>
      </c>
      <c r="C164" s="412" t="s">
        <v>233</v>
      </c>
      <c r="D164" s="412"/>
      <c r="E164" s="412"/>
      <c r="F164" s="412" t="s">
        <v>236</v>
      </c>
      <c r="G164" s="423" t="s">
        <v>142</v>
      </c>
      <c r="H164" s="423"/>
      <c r="I164" s="423" t="s">
        <v>235</v>
      </c>
      <c r="J164" s="406" t="s">
        <v>49</v>
      </c>
      <c r="K164" s="406"/>
      <c r="L164" s="406" t="s">
        <v>234</v>
      </c>
      <c r="M164" s="407" t="s">
        <v>174</v>
      </c>
      <c r="N164" s="407"/>
      <c r="O164" s="418" t="s">
        <v>155</v>
      </c>
      <c r="P164" s="415" t="s">
        <v>172</v>
      </c>
      <c r="Q164" s="415"/>
      <c r="R164" s="416" t="s">
        <v>173</v>
      </c>
      <c r="S164" s="413" t="s">
        <v>312</v>
      </c>
      <c r="T164" s="413"/>
      <c r="U164" s="413"/>
      <c r="V164" s="413" t="s">
        <v>314</v>
      </c>
    </row>
    <row r="165" spans="2:34" ht="36.75" customHeight="1">
      <c r="B165" s="411"/>
      <c r="C165" s="356" t="s">
        <v>170</v>
      </c>
      <c r="D165" s="342" t="s">
        <v>304</v>
      </c>
      <c r="E165" s="305" t="s">
        <v>154</v>
      </c>
      <c r="F165" s="412"/>
      <c r="G165" s="313" t="s">
        <v>170</v>
      </c>
      <c r="H165" s="313" t="s">
        <v>154</v>
      </c>
      <c r="I165" s="423"/>
      <c r="J165" s="309" t="s">
        <v>310</v>
      </c>
      <c r="K165" s="309" t="s">
        <v>154</v>
      </c>
      <c r="L165" s="406"/>
      <c r="M165" s="306" t="s">
        <v>170</v>
      </c>
      <c r="N165" s="306" t="s">
        <v>154</v>
      </c>
      <c r="O165" s="419"/>
      <c r="P165" s="307" t="s">
        <v>170</v>
      </c>
      <c r="Q165" s="307" t="s">
        <v>154</v>
      </c>
      <c r="R165" s="417"/>
      <c r="S165" s="308" t="s">
        <v>171</v>
      </c>
      <c r="T165" s="346" t="s">
        <v>313</v>
      </c>
      <c r="U165" s="308" t="s">
        <v>154</v>
      </c>
      <c r="V165" s="413"/>
    </row>
    <row r="166" spans="2:34" ht="12.75" customHeight="1">
      <c r="B166" s="292"/>
      <c r="C166" s="293" t="s">
        <v>305</v>
      </c>
      <c r="D166" s="293" t="s">
        <v>306</v>
      </c>
      <c r="E166" s="293" t="s">
        <v>164</v>
      </c>
      <c r="F166" s="293" t="s">
        <v>307</v>
      </c>
      <c r="G166" s="293" t="s">
        <v>87</v>
      </c>
      <c r="H166" s="293" t="s">
        <v>79</v>
      </c>
      <c r="I166" s="293" t="s">
        <v>245</v>
      </c>
      <c r="J166" s="293" t="s">
        <v>311</v>
      </c>
      <c r="K166" s="293" t="s">
        <v>309</v>
      </c>
      <c r="L166" s="293" t="s">
        <v>246</v>
      </c>
      <c r="M166" s="293" t="s">
        <v>83</v>
      </c>
      <c r="N166" s="293" t="s">
        <v>175</v>
      </c>
      <c r="O166" s="294" t="s">
        <v>247</v>
      </c>
      <c r="P166" s="293" t="s">
        <v>81</v>
      </c>
      <c r="Q166" s="293" t="s">
        <v>85</v>
      </c>
      <c r="R166" s="293" t="s">
        <v>248</v>
      </c>
      <c r="S166" s="293" t="s">
        <v>249</v>
      </c>
      <c r="T166" s="293" t="s">
        <v>315</v>
      </c>
      <c r="U166" s="293" t="s">
        <v>316</v>
      </c>
      <c r="V166" s="294" t="s">
        <v>325</v>
      </c>
    </row>
    <row r="167" spans="2:34" ht="24" customHeight="1">
      <c r="B167" s="267" t="s">
        <v>160</v>
      </c>
      <c r="C167" s="268">
        <f>SUM(C168:C170)</f>
        <v>150</v>
      </c>
      <c r="D167" s="268">
        <f t="shared" ref="D167:E167" si="1">SUM(D168:D170)</f>
        <v>300</v>
      </c>
      <c r="E167" s="268">
        <f t="shared" si="1"/>
        <v>57</v>
      </c>
      <c r="F167" s="268">
        <f t="shared" ref="F167:V167" si="2">SUM(F168:F170)</f>
        <v>507</v>
      </c>
      <c r="G167" s="314">
        <f t="shared" si="2"/>
        <v>143</v>
      </c>
      <c r="H167" s="314">
        <f t="shared" si="2"/>
        <v>16</v>
      </c>
      <c r="I167" s="314">
        <f t="shared" si="2"/>
        <v>159</v>
      </c>
      <c r="J167" s="310">
        <f t="shared" si="2"/>
        <v>293</v>
      </c>
      <c r="K167" s="310">
        <f t="shared" si="2"/>
        <v>73</v>
      </c>
      <c r="L167" s="310">
        <f t="shared" si="2"/>
        <v>366</v>
      </c>
      <c r="M167" s="269">
        <f t="shared" si="2"/>
        <v>130</v>
      </c>
      <c r="N167" s="269">
        <f t="shared" si="2"/>
        <v>0</v>
      </c>
      <c r="O167" s="272">
        <f t="shared" si="2"/>
        <v>130</v>
      </c>
      <c r="P167" s="270">
        <f t="shared" si="2"/>
        <v>0</v>
      </c>
      <c r="Q167" s="270">
        <f t="shared" si="2"/>
        <v>0</v>
      </c>
      <c r="R167" s="270">
        <f t="shared" si="2"/>
        <v>0</v>
      </c>
      <c r="S167" s="271">
        <f t="shared" si="2"/>
        <v>163</v>
      </c>
      <c r="T167" s="271">
        <f t="shared" si="2"/>
        <v>463</v>
      </c>
      <c r="U167" s="271">
        <f t="shared" si="2"/>
        <v>73</v>
      </c>
      <c r="V167" s="271">
        <f t="shared" si="2"/>
        <v>236</v>
      </c>
    </row>
    <row r="168" spans="2:34" s="251" customFormat="1" ht="19.5" customHeight="1">
      <c r="B168" s="257" t="s">
        <v>237</v>
      </c>
      <c r="C168" s="258">
        <v>35</v>
      </c>
      <c r="D168" s="258">
        <v>4</v>
      </c>
      <c r="E168" s="258">
        <v>31</v>
      </c>
      <c r="F168" s="258">
        <f>SUM(C168:E168)</f>
        <v>70</v>
      </c>
      <c r="G168" s="315">
        <v>82</v>
      </c>
      <c r="H168" s="315">
        <v>14</v>
      </c>
      <c r="I168" s="315">
        <f>SUM(G168:H168)</f>
        <v>96</v>
      </c>
      <c r="J168" s="311">
        <f>C168+G168</f>
        <v>117</v>
      </c>
      <c r="K168" s="311">
        <f>E168+H168</f>
        <v>45</v>
      </c>
      <c r="L168" s="311">
        <f>J168+K168</f>
        <v>162</v>
      </c>
      <c r="M168" s="259">
        <v>73</v>
      </c>
      <c r="N168" s="259">
        <v>0</v>
      </c>
      <c r="O168" s="259">
        <f>M168+N168</f>
        <v>73</v>
      </c>
      <c r="P168" s="260">
        <v>0</v>
      </c>
      <c r="Q168" s="260">
        <v>0</v>
      </c>
      <c r="R168" s="260">
        <v>0</v>
      </c>
      <c r="S168" s="261">
        <f>+J168-M168-P168</f>
        <v>44</v>
      </c>
      <c r="T168" s="261">
        <f>D168+J168-M168-P168</f>
        <v>48</v>
      </c>
      <c r="U168" s="261">
        <f t="shared" ref="U168" si="3">+K168-N168-Q168</f>
        <v>45</v>
      </c>
      <c r="V168" s="261">
        <f>+S168+U168</f>
        <v>89</v>
      </c>
      <c r="W168" s="252"/>
      <c r="X168" s="252"/>
      <c r="Y168" s="252"/>
      <c r="Z168" s="252"/>
      <c r="AA168" s="252"/>
      <c r="AB168" s="252"/>
      <c r="AC168" s="252"/>
      <c r="AD168" s="252"/>
      <c r="AE168" s="252"/>
      <c r="AF168" s="252"/>
      <c r="AG168" s="252"/>
      <c r="AH168" s="252"/>
    </row>
    <row r="169" spans="2:34" s="251" customFormat="1" ht="19.5" customHeight="1">
      <c r="B169" s="257" t="s">
        <v>244</v>
      </c>
      <c r="C169" s="258">
        <v>21</v>
      </c>
      <c r="D169" s="258">
        <v>0</v>
      </c>
      <c r="E169" s="258">
        <v>3</v>
      </c>
      <c r="F169" s="258">
        <f t="shared" ref="F169:F170" si="4">SUM(C169:E169)</f>
        <v>24</v>
      </c>
      <c r="G169" s="315">
        <v>30</v>
      </c>
      <c r="H169" s="315">
        <v>1</v>
      </c>
      <c r="I169" s="315">
        <f t="shared" ref="I169:I170" si="5">SUM(G169:H169)</f>
        <v>31</v>
      </c>
      <c r="J169" s="311">
        <f t="shared" ref="J169:J170" si="6">C169+G169</f>
        <v>51</v>
      </c>
      <c r="K169" s="311">
        <f t="shared" ref="K169:K170" si="7">E169+H169</f>
        <v>4</v>
      </c>
      <c r="L169" s="311">
        <f t="shared" ref="L169:L170" si="8">J169+K169</f>
        <v>55</v>
      </c>
      <c r="M169" s="259">
        <v>25</v>
      </c>
      <c r="N169" s="259">
        <v>0</v>
      </c>
      <c r="O169" s="259">
        <f t="shared" ref="O169:O170" si="9">M169+N169</f>
        <v>25</v>
      </c>
      <c r="P169" s="260">
        <v>0</v>
      </c>
      <c r="Q169" s="260">
        <v>0</v>
      </c>
      <c r="R169" s="260">
        <v>0</v>
      </c>
      <c r="S169" s="261">
        <f t="shared" ref="S169" si="10">+J169-M169-P169</f>
        <v>26</v>
      </c>
      <c r="T169" s="261">
        <f t="shared" ref="T169:T170" si="11">D169+J169-M169-P169</f>
        <v>26</v>
      </c>
      <c r="U169" s="261">
        <f t="shared" ref="U169" si="12">+K169-N169-Q169</f>
        <v>4</v>
      </c>
      <c r="V169" s="261">
        <f>+S169+U169</f>
        <v>30</v>
      </c>
      <c r="W169" s="252"/>
      <c r="X169" s="252"/>
      <c r="Y169" s="252"/>
      <c r="Z169" s="252"/>
      <c r="AA169" s="252"/>
      <c r="AB169" s="252"/>
      <c r="AC169" s="252"/>
      <c r="AD169" s="252"/>
      <c r="AE169" s="252"/>
      <c r="AF169" s="252"/>
      <c r="AG169" s="252"/>
      <c r="AH169" s="252"/>
    </row>
    <row r="170" spans="2:34" s="251" customFormat="1" ht="19.5" customHeight="1">
      <c r="B170" s="257" t="s">
        <v>243</v>
      </c>
      <c r="C170" s="258">
        <v>94</v>
      </c>
      <c r="D170" s="258">
        <v>296</v>
      </c>
      <c r="E170" s="258">
        <v>23</v>
      </c>
      <c r="F170" s="258">
        <f t="shared" si="4"/>
        <v>413</v>
      </c>
      <c r="G170" s="315">
        <v>31</v>
      </c>
      <c r="H170" s="315">
        <v>1</v>
      </c>
      <c r="I170" s="315">
        <f t="shared" si="5"/>
        <v>32</v>
      </c>
      <c r="J170" s="311">
        <f t="shared" si="6"/>
        <v>125</v>
      </c>
      <c r="K170" s="311">
        <f t="shared" si="7"/>
        <v>24</v>
      </c>
      <c r="L170" s="311">
        <f t="shared" si="8"/>
        <v>149</v>
      </c>
      <c r="M170" s="259">
        <v>32</v>
      </c>
      <c r="N170" s="259">
        <v>0</v>
      </c>
      <c r="O170" s="259">
        <f t="shared" si="9"/>
        <v>32</v>
      </c>
      <c r="P170" s="260">
        <v>0</v>
      </c>
      <c r="Q170" s="260">
        <v>0</v>
      </c>
      <c r="R170" s="260">
        <v>0</v>
      </c>
      <c r="S170" s="261">
        <f>+J170-M170-P170</f>
        <v>93</v>
      </c>
      <c r="T170" s="261">
        <f t="shared" si="11"/>
        <v>389</v>
      </c>
      <c r="U170" s="261">
        <f>+K170-N170-Q170</f>
        <v>24</v>
      </c>
      <c r="V170" s="261">
        <f>+S170+U170</f>
        <v>117</v>
      </c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52"/>
    </row>
    <row r="171" spans="2:34" s="43" customFormat="1" ht="12.75" customHeight="1">
      <c r="B171" s="427" t="s">
        <v>303</v>
      </c>
      <c r="C171" s="427"/>
      <c r="D171" s="427"/>
      <c r="E171" s="427"/>
      <c r="F171" s="427"/>
      <c r="G171" s="427"/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</row>
    <row r="172" spans="2:34" s="43" customFormat="1" ht="10.5" customHeight="1">
      <c r="B172" s="428"/>
      <c r="C172" s="428"/>
      <c r="D172" s="428"/>
      <c r="E172" s="428"/>
      <c r="F172" s="428"/>
      <c r="G172" s="303"/>
      <c r="H172" s="303"/>
      <c r="I172" s="303"/>
      <c r="J172" s="303"/>
      <c r="K172" s="303"/>
      <c r="L172" s="303"/>
      <c r="M172" s="250"/>
      <c r="N172" s="250"/>
      <c r="O172" s="250"/>
      <c r="P172" s="250"/>
      <c r="Q172" s="250"/>
      <c r="R172" s="250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</row>
    <row r="173" spans="2:34" s="43" customFormat="1" ht="10.5" customHeight="1">
      <c r="B173" s="249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</row>
    <row r="174" spans="2:34" s="43" customFormat="1" ht="10.5" customHeight="1">
      <c r="B174" s="249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</row>
    <row r="175" spans="2:34" s="43" customFormat="1" ht="10.5" customHeight="1">
      <c r="B175" s="249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</row>
    <row r="176" spans="2:34" s="43" customFormat="1" ht="10.5" customHeight="1">
      <c r="B176" s="249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</row>
    <row r="177" spans="2:34" s="43" customFormat="1" ht="10.5" customHeight="1">
      <c r="B177" s="249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</row>
    <row r="178" spans="2:34" s="43" customFormat="1" ht="10.5" customHeight="1">
      <c r="B178" s="249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</row>
    <row r="179" spans="2:34" s="43" customFormat="1" ht="10.5" customHeight="1">
      <c r="B179" s="249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</row>
    <row r="180" spans="2:34" s="43" customFormat="1" ht="10.5" customHeight="1">
      <c r="B180" s="249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</row>
    <row r="181" spans="2:34" s="43" customFormat="1" ht="10.5" customHeight="1">
      <c r="B181" s="249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</row>
    <row r="182" spans="2:34" s="43" customFormat="1" ht="10.5" customHeight="1">
      <c r="B182" s="249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</row>
    <row r="183" spans="2:34" s="43" customFormat="1" ht="10.5" customHeight="1">
      <c r="B183" s="249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</row>
    <row r="184" spans="2:34" s="43" customFormat="1" ht="10.5" customHeight="1">
      <c r="B184" s="249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</row>
    <row r="185" spans="2:34" s="43" customFormat="1" ht="10.5" customHeight="1">
      <c r="B185" s="249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</row>
    <row r="186" spans="2:34" s="43" customFormat="1" ht="10.5" customHeight="1">
      <c r="B186" s="249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</row>
    <row r="187" spans="2:34" s="43" customFormat="1" ht="10.5" customHeight="1">
      <c r="B187" s="249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</row>
    <row r="188" spans="2:34" s="43" customFormat="1" ht="10.5" customHeight="1">
      <c r="B188" s="249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</row>
    <row r="189" spans="2:34" s="43" customFormat="1" ht="10.5" customHeight="1">
      <c r="B189" s="249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</row>
    <row r="190" spans="2:34" s="43" customFormat="1" ht="10.5" customHeight="1">
      <c r="B190" s="249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</row>
    <row r="191" spans="2:34" s="43" customFormat="1" ht="10.5" customHeight="1">
      <c r="B191" s="249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</row>
    <row r="192" spans="2:34" s="43" customFormat="1" ht="10.5" customHeight="1">
      <c r="B192" s="249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</row>
    <row r="193" spans="2:34" s="43" customFormat="1" ht="10.5" customHeight="1">
      <c r="B193" s="249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</row>
    <row r="194" spans="2:34" s="43" customFormat="1" ht="10.5" customHeight="1">
      <c r="B194" s="249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</row>
    <row r="195" spans="2:34" s="43" customFormat="1" ht="10.5" customHeight="1">
      <c r="B195" s="249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</row>
    <row r="196" spans="2:34" s="43" customFormat="1" ht="10.5" customHeight="1">
      <c r="B196" s="249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</row>
    <row r="197" spans="2:34" s="43" customFormat="1" ht="10.5" customHeight="1">
      <c r="B197" s="249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</row>
    <row r="198" spans="2:34" s="255" customFormat="1" ht="23.25" customHeight="1">
      <c r="B198" s="420" t="s">
        <v>326</v>
      </c>
      <c r="C198" s="421"/>
      <c r="D198" s="421"/>
      <c r="E198" s="421"/>
      <c r="F198" s="421"/>
      <c r="G198" s="421"/>
      <c r="H198" s="421"/>
      <c r="I198" s="421"/>
      <c r="J198" s="421"/>
      <c r="K198" s="421"/>
      <c r="L198" s="421"/>
      <c r="M198" s="421"/>
      <c r="N198" s="421"/>
      <c r="O198" s="421"/>
      <c r="P198" s="421"/>
      <c r="Q198" s="421"/>
      <c r="R198" s="421"/>
      <c r="S198" s="421"/>
      <c r="T198" s="421"/>
      <c r="U198" s="421"/>
      <c r="V198" s="422"/>
    </row>
    <row r="199" spans="2:34" ht="5.0999999999999996" customHeight="1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43"/>
      <c r="T199" s="43"/>
    </row>
    <row r="200" spans="2:34" ht="33.75" customHeight="1">
      <c r="B200" s="411" t="s">
        <v>162</v>
      </c>
      <c r="C200" s="412" t="s">
        <v>233</v>
      </c>
      <c r="D200" s="412"/>
      <c r="E200" s="412"/>
      <c r="F200" s="412" t="s">
        <v>236</v>
      </c>
      <c r="G200" s="423" t="s">
        <v>142</v>
      </c>
      <c r="H200" s="423"/>
      <c r="I200" s="423" t="s">
        <v>235</v>
      </c>
      <c r="J200" s="406" t="s">
        <v>49</v>
      </c>
      <c r="K200" s="406"/>
      <c r="L200" s="406" t="s">
        <v>234</v>
      </c>
      <c r="M200" s="407" t="s">
        <v>174</v>
      </c>
      <c r="N200" s="407"/>
      <c r="O200" s="418" t="s">
        <v>155</v>
      </c>
      <c r="P200" s="415" t="s">
        <v>172</v>
      </c>
      <c r="Q200" s="415"/>
      <c r="R200" s="416" t="s">
        <v>173</v>
      </c>
      <c r="S200" s="413" t="s">
        <v>312</v>
      </c>
      <c r="T200" s="413"/>
      <c r="U200" s="413"/>
      <c r="V200" s="413" t="s">
        <v>314</v>
      </c>
    </row>
    <row r="201" spans="2:34" ht="24" customHeight="1">
      <c r="B201" s="411"/>
      <c r="C201" s="305" t="s">
        <v>170</v>
      </c>
      <c r="D201" s="344" t="s">
        <v>304</v>
      </c>
      <c r="E201" s="305" t="s">
        <v>154</v>
      </c>
      <c r="F201" s="412"/>
      <c r="G201" s="313" t="s">
        <v>170</v>
      </c>
      <c r="H201" s="313" t="s">
        <v>154</v>
      </c>
      <c r="I201" s="423"/>
      <c r="J201" s="345" t="s">
        <v>310</v>
      </c>
      <c r="K201" s="309" t="s">
        <v>154</v>
      </c>
      <c r="L201" s="406"/>
      <c r="M201" s="306" t="s">
        <v>170</v>
      </c>
      <c r="N201" s="306" t="s">
        <v>154</v>
      </c>
      <c r="O201" s="419"/>
      <c r="P201" s="307" t="s">
        <v>170</v>
      </c>
      <c r="Q201" s="307" t="s">
        <v>154</v>
      </c>
      <c r="R201" s="417"/>
      <c r="S201" s="308" t="s">
        <v>171</v>
      </c>
      <c r="T201" s="346" t="s">
        <v>313</v>
      </c>
      <c r="U201" s="308" t="s">
        <v>154</v>
      </c>
      <c r="V201" s="413"/>
    </row>
    <row r="202" spans="2:34" ht="12.75" customHeight="1">
      <c r="B202" s="292"/>
      <c r="C202" s="293" t="s">
        <v>305</v>
      </c>
      <c r="D202" s="293" t="s">
        <v>306</v>
      </c>
      <c r="E202" s="293" t="s">
        <v>164</v>
      </c>
      <c r="F202" s="293" t="s">
        <v>307</v>
      </c>
      <c r="G202" s="293" t="s">
        <v>87</v>
      </c>
      <c r="H202" s="293" t="s">
        <v>79</v>
      </c>
      <c r="I202" s="293" t="s">
        <v>245</v>
      </c>
      <c r="J202" s="293" t="s">
        <v>311</v>
      </c>
      <c r="K202" s="293" t="s">
        <v>309</v>
      </c>
      <c r="L202" s="293" t="s">
        <v>246</v>
      </c>
      <c r="M202" s="293" t="s">
        <v>83</v>
      </c>
      <c r="N202" s="293" t="s">
        <v>175</v>
      </c>
      <c r="O202" s="294" t="s">
        <v>247</v>
      </c>
      <c r="P202" s="293" t="s">
        <v>81</v>
      </c>
      <c r="Q202" s="293" t="s">
        <v>85</v>
      </c>
      <c r="R202" s="293" t="s">
        <v>248</v>
      </c>
      <c r="S202" s="293" t="s">
        <v>249</v>
      </c>
      <c r="T202" s="293" t="s">
        <v>315</v>
      </c>
      <c r="U202" s="293" t="s">
        <v>316</v>
      </c>
      <c r="V202" s="294" t="s">
        <v>325</v>
      </c>
    </row>
    <row r="203" spans="2:34" ht="23.25" customHeight="1">
      <c r="B203" s="267" t="s">
        <v>180</v>
      </c>
      <c r="C203" s="268">
        <f t="shared" ref="C203:V203" si="13">SUM(C204:C205)</f>
        <v>490</v>
      </c>
      <c r="D203" s="268">
        <f t="shared" si="13"/>
        <v>449</v>
      </c>
      <c r="E203" s="268">
        <f t="shared" si="13"/>
        <v>13</v>
      </c>
      <c r="F203" s="268">
        <f t="shared" si="13"/>
        <v>952</v>
      </c>
      <c r="G203" s="314">
        <f t="shared" si="13"/>
        <v>106</v>
      </c>
      <c r="H203" s="314">
        <f t="shared" si="13"/>
        <v>1</v>
      </c>
      <c r="I203" s="314">
        <f t="shared" si="13"/>
        <v>107</v>
      </c>
      <c r="J203" s="268">
        <f t="shared" si="13"/>
        <v>596</v>
      </c>
      <c r="K203" s="268">
        <f t="shared" si="13"/>
        <v>14</v>
      </c>
      <c r="L203" s="268">
        <f t="shared" si="13"/>
        <v>610</v>
      </c>
      <c r="M203" s="269">
        <f t="shared" si="13"/>
        <v>204</v>
      </c>
      <c r="N203" s="272">
        <f t="shared" si="13"/>
        <v>0</v>
      </c>
      <c r="O203" s="272">
        <f t="shared" si="13"/>
        <v>204</v>
      </c>
      <c r="P203" s="270">
        <f t="shared" si="13"/>
        <v>3</v>
      </c>
      <c r="Q203" s="270">
        <f t="shared" si="13"/>
        <v>0</v>
      </c>
      <c r="R203" s="270">
        <f t="shared" si="13"/>
        <v>3</v>
      </c>
      <c r="S203" s="271">
        <f t="shared" si="13"/>
        <v>389</v>
      </c>
      <c r="T203" s="271">
        <f t="shared" si="13"/>
        <v>838</v>
      </c>
      <c r="U203" s="271">
        <f t="shared" si="13"/>
        <v>14</v>
      </c>
      <c r="V203" s="278">
        <f t="shared" si="13"/>
        <v>403</v>
      </c>
    </row>
    <row r="204" spans="2:34" s="251" customFormat="1" ht="19.5" customHeight="1">
      <c r="B204" s="273" t="s">
        <v>240</v>
      </c>
      <c r="C204" s="274">
        <v>224</v>
      </c>
      <c r="D204" s="274">
        <v>0</v>
      </c>
      <c r="E204" s="274">
        <v>12</v>
      </c>
      <c r="F204" s="274">
        <f>SUM(C204:E204)</f>
        <v>236</v>
      </c>
      <c r="G204" s="316">
        <v>76</v>
      </c>
      <c r="H204" s="316">
        <v>0</v>
      </c>
      <c r="I204" s="316">
        <f>SUM(G204:H204)</f>
        <v>76</v>
      </c>
      <c r="J204" s="274">
        <f>C204+G204</f>
        <v>300</v>
      </c>
      <c r="K204" s="274">
        <f>E204+H204</f>
        <v>12</v>
      </c>
      <c r="L204" s="274">
        <f>J204+K204</f>
        <v>312</v>
      </c>
      <c r="M204" s="275">
        <v>179</v>
      </c>
      <c r="N204" s="275">
        <v>0</v>
      </c>
      <c r="O204" s="275">
        <f>M204+N204</f>
        <v>179</v>
      </c>
      <c r="P204" s="276">
        <v>1</v>
      </c>
      <c r="Q204" s="276">
        <v>0</v>
      </c>
      <c r="R204" s="276">
        <f>P204+Q204</f>
        <v>1</v>
      </c>
      <c r="S204" s="277">
        <f>+J204-M204-P204</f>
        <v>120</v>
      </c>
      <c r="T204" s="277">
        <f>D204+J204-M204-P204</f>
        <v>120</v>
      </c>
      <c r="U204" s="277">
        <f>+K204-N204-Q204</f>
        <v>12</v>
      </c>
      <c r="V204" s="277">
        <f>+S204+U204</f>
        <v>132</v>
      </c>
      <c r="W204" s="252"/>
      <c r="X204" s="252"/>
      <c r="Y204" s="252"/>
      <c r="Z204" s="252"/>
      <c r="AA204" s="252"/>
      <c r="AB204" s="252"/>
      <c r="AC204" s="252"/>
      <c r="AD204" s="252"/>
      <c r="AE204" s="252"/>
      <c r="AF204" s="252"/>
      <c r="AG204" s="252"/>
      <c r="AH204" s="252"/>
    </row>
    <row r="205" spans="2:34" s="251" customFormat="1" ht="19.5" customHeight="1">
      <c r="B205" s="262" t="s">
        <v>241</v>
      </c>
      <c r="C205" s="263">
        <v>266</v>
      </c>
      <c r="D205" s="263">
        <v>449</v>
      </c>
      <c r="E205" s="263">
        <v>1</v>
      </c>
      <c r="F205" s="274">
        <f>SUM(C205:E205)</f>
        <v>716</v>
      </c>
      <c r="G205" s="317">
        <v>30</v>
      </c>
      <c r="H205" s="317">
        <v>1</v>
      </c>
      <c r="I205" s="316">
        <f>SUM(G205:H205)</f>
        <v>31</v>
      </c>
      <c r="J205" s="274">
        <f>C205+G205</f>
        <v>296</v>
      </c>
      <c r="K205" s="274">
        <f>E205+H205</f>
        <v>2</v>
      </c>
      <c r="L205" s="274">
        <f>J205+K205</f>
        <v>298</v>
      </c>
      <c r="M205" s="264">
        <v>25</v>
      </c>
      <c r="N205" s="264">
        <v>0</v>
      </c>
      <c r="O205" s="275">
        <f>M205+N205</f>
        <v>25</v>
      </c>
      <c r="P205" s="265">
        <v>2</v>
      </c>
      <c r="Q205" s="265">
        <v>0</v>
      </c>
      <c r="R205" s="276">
        <f>P205+Q205</f>
        <v>2</v>
      </c>
      <c r="S205" s="266">
        <f>+J205-M205-P205</f>
        <v>269</v>
      </c>
      <c r="T205" s="277">
        <f>D205+J205-M205-P205</f>
        <v>718</v>
      </c>
      <c r="U205" s="266">
        <f>+K205-N205-Q205</f>
        <v>2</v>
      </c>
      <c r="V205" s="266">
        <f>+S205+U205</f>
        <v>271</v>
      </c>
      <c r="W205" s="252"/>
      <c r="X205" s="252"/>
      <c r="Y205" s="252"/>
      <c r="Z205" s="252"/>
      <c r="AA205" s="252"/>
      <c r="AB205" s="252"/>
      <c r="AC205" s="252"/>
      <c r="AD205" s="252"/>
      <c r="AE205" s="252"/>
      <c r="AF205" s="252"/>
      <c r="AG205" s="252"/>
      <c r="AH205" s="252"/>
    </row>
    <row r="206" spans="2:34" s="43" customFormat="1" ht="12.75" customHeight="1">
      <c r="B206" s="427" t="s">
        <v>303</v>
      </c>
      <c r="C206" s="427"/>
      <c r="D206" s="427"/>
      <c r="E206" s="427"/>
      <c r="F206" s="427"/>
      <c r="G206" s="427"/>
      <c r="H206" s="427"/>
      <c r="I206" s="427"/>
      <c r="J206" s="427"/>
      <c r="K206" s="427"/>
      <c r="L206" s="427"/>
      <c r="M206" s="427"/>
      <c r="N206" s="427"/>
      <c r="O206" s="427"/>
      <c r="P206" s="427"/>
      <c r="Q206" s="427"/>
      <c r="R206" s="427"/>
      <c r="S206" s="427"/>
      <c r="T206" s="427"/>
      <c r="U206" s="427"/>
      <c r="V206" s="427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</row>
    <row r="207" spans="2:34" s="43" customFormat="1" ht="10.5" customHeight="1">
      <c r="B207" s="249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</row>
    <row r="208" spans="2:34" s="43" customFormat="1" ht="10.5" customHeight="1">
      <c r="B208" s="249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</row>
    <row r="209" spans="2:34" s="43" customFormat="1" ht="10.5" customHeight="1">
      <c r="B209" s="249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</row>
    <row r="210" spans="2:34" s="43" customFormat="1" ht="10.5" customHeight="1">
      <c r="B210" s="249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</row>
    <row r="211" spans="2:34" s="43" customFormat="1" ht="10.5" customHeight="1">
      <c r="B211" s="249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</row>
    <row r="212" spans="2:34" s="43" customFormat="1" ht="10.5" customHeight="1">
      <c r="B212" s="249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</row>
    <row r="213" spans="2:34" s="43" customFormat="1" ht="10.5" customHeight="1">
      <c r="B213" s="249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</row>
    <row r="214" spans="2:34" s="43" customFormat="1" ht="10.5" customHeight="1">
      <c r="B214" s="249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</row>
    <row r="215" spans="2:34" s="43" customFormat="1" ht="10.5" customHeight="1">
      <c r="B215" s="249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</row>
    <row r="216" spans="2:34" s="43" customFormat="1" ht="10.5" customHeight="1">
      <c r="B216" s="249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</row>
    <row r="217" spans="2:34" s="43" customFormat="1" ht="10.5" customHeight="1">
      <c r="B217" s="249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</row>
    <row r="218" spans="2:34" s="43" customFormat="1" ht="10.5" customHeight="1">
      <c r="B218" s="249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</row>
    <row r="219" spans="2:34" s="43" customFormat="1" ht="10.5" customHeight="1">
      <c r="B219" s="249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</row>
    <row r="220" spans="2:34" s="43" customFormat="1" ht="10.5" customHeight="1">
      <c r="B220" s="249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</row>
    <row r="221" spans="2:34" s="43" customFormat="1" ht="10.5" customHeight="1">
      <c r="B221" s="249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</row>
    <row r="222" spans="2:34" s="43" customFormat="1" ht="10.5" customHeight="1">
      <c r="B222" s="249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</row>
    <row r="223" spans="2:34" s="43" customFormat="1" ht="10.5" customHeight="1">
      <c r="B223" s="249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</row>
    <row r="224" spans="2:34" s="43" customFormat="1" ht="10.5" customHeight="1">
      <c r="B224" s="249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</row>
    <row r="225" spans="2:34" s="43" customFormat="1" ht="10.5" customHeight="1">
      <c r="B225" s="249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</row>
    <row r="226" spans="2:34" s="43" customFormat="1" ht="10.5" customHeight="1">
      <c r="B226" s="249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</row>
    <row r="227" spans="2:34" s="43" customFormat="1" ht="10.5" customHeight="1">
      <c r="B227" s="249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</row>
    <row r="228" spans="2:34" s="43" customFormat="1" ht="10.5" customHeight="1">
      <c r="B228" s="249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</row>
    <row r="229" spans="2:34" s="43" customFormat="1" ht="10.5" customHeight="1">
      <c r="B229" s="249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</row>
    <row r="230" spans="2:34" s="43" customFormat="1" ht="10.5" customHeight="1">
      <c r="B230" s="249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</row>
    <row r="231" spans="2:34" s="43" customFormat="1" ht="10.5" customHeight="1">
      <c r="B231" s="249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</row>
    <row r="232" spans="2:34" s="43" customFormat="1" ht="10.5" customHeight="1">
      <c r="B232" s="249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</row>
    <row r="233" spans="2:34" s="43" customFormat="1" ht="10.5" customHeight="1">
      <c r="B233" s="249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</row>
    <row r="234" spans="2:34" s="43" customFormat="1" ht="10.5" customHeight="1">
      <c r="B234" s="249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</row>
    <row r="235" spans="2:34" s="43" customFormat="1" ht="10.5" customHeight="1">
      <c r="B235" s="249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</row>
    <row r="236" spans="2:34" s="43" customFormat="1" ht="10.5" customHeight="1">
      <c r="B236" s="249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</row>
    <row r="237" spans="2:34" s="43" customFormat="1" ht="10.5" customHeight="1">
      <c r="B237" s="249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</row>
    <row r="238" spans="2:34" s="43" customFormat="1" ht="10.5" customHeight="1">
      <c r="B238" s="249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</row>
    <row r="239" spans="2:34" s="43" customFormat="1" ht="10.5" customHeight="1">
      <c r="B239" s="249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</row>
    <row r="240" spans="2:34" s="43" customFormat="1" ht="10.5" customHeight="1">
      <c r="B240" s="249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</row>
    <row r="241" spans="2:34" s="43" customFormat="1" ht="10.5" customHeight="1">
      <c r="B241" s="249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</row>
    <row r="242" spans="2:34" s="43" customFormat="1" ht="10.5" customHeight="1">
      <c r="B242" s="249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</row>
    <row r="243" spans="2:34" s="43" customFormat="1" ht="10.5" customHeight="1">
      <c r="B243" s="249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</row>
    <row r="244" spans="2:34" s="43" customFormat="1" ht="10.5" customHeight="1">
      <c r="B244" s="249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</row>
    <row r="245" spans="2:34" s="43" customFormat="1" ht="10.5" customHeight="1">
      <c r="B245" s="249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</row>
    <row r="246" spans="2:34" s="43" customFormat="1" ht="10.5" customHeight="1">
      <c r="B246" s="249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</row>
    <row r="247" spans="2:34" s="43" customFormat="1" ht="10.5" customHeight="1">
      <c r="B247" s="249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</row>
    <row r="248" spans="2:34" s="43" customFormat="1" ht="10.5" customHeight="1">
      <c r="B248" s="249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</row>
    <row r="249" spans="2:34" s="43" customFormat="1" ht="10.5" customHeight="1">
      <c r="B249" s="249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</row>
    <row r="250" spans="2:34" s="43" customFormat="1" ht="10.5" customHeight="1">
      <c r="B250" s="249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</row>
    <row r="251" spans="2:34" s="43" customFormat="1" ht="10.5" customHeight="1">
      <c r="B251" s="249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</row>
    <row r="252" spans="2:34" s="43" customFormat="1" ht="10.5" customHeight="1">
      <c r="B252" s="249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</row>
    <row r="253" spans="2:34" s="43" customFormat="1" ht="10.5" customHeight="1">
      <c r="B253" s="249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</row>
    <row r="254" spans="2:34" s="43" customFormat="1" ht="10.5" customHeight="1">
      <c r="B254" s="249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</row>
    <row r="255" spans="2:34" s="43" customFormat="1" ht="10.5" customHeight="1">
      <c r="B255" s="249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</row>
    <row r="256" spans="2:34" s="43" customFormat="1" ht="10.5" customHeight="1">
      <c r="B256" s="249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</row>
    <row r="257" spans="2:34" s="43" customFormat="1" ht="10.5" customHeight="1">
      <c r="B257" s="249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</row>
    <row r="258" spans="2:34" s="43" customFormat="1" ht="10.5" customHeight="1">
      <c r="B258" s="249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</row>
    <row r="259" spans="2:34" s="254" customFormat="1" ht="28.5" customHeight="1">
      <c r="B259" s="429" t="s">
        <v>152</v>
      </c>
      <c r="C259" s="430"/>
      <c r="D259" s="430"/>
      <c r="E259" s="430"/>
      <c r="F259" s="430"/>
      <c r="G259" s="430"/>
      <c r="H259" s="430"/>
      <c r="I259" s="430"/>
      <c r="J259" s="430"/>
      <c r="K259" s="430"/>
      <c r="L259" s="430"/>
      <c r="M259" s="430"/>
      <c r="N259" s="430"/>
      <c r="O259" s="430"/>
      <c r="P259" s="430"/>
      <c r="Q259" s="430"/>
      <c r="R259" s="430"/>
      <c r="S259" s="430"/>
      <c r="T259" s="430"/>
      <c r="U259" s="430"/>
      <c r="V259" s="431"/>
    </row>
    <row r="260" spans="2:34" s="254" customFormat="1" ht="23.25" customHeight="1">
      <c r="B260" s="424" t="s">
        <v>151</v>
      </c>
      <c r="C260" s="425"/>
      <c r="D260" s="425"/>
      <c r="E260" s="425"/>
      <c r="F260" s="425"/>
      <c r="G260" s="425"/>
      <c r="H260" s="425"/>
      <c r="I260" s="425"/>
      <c r="J260" s="425"/>
      <c r="K260" s="425"/>
      <c r="L260" s="425"/>
      <c r="M260" s="425"/>
      <c r="N260" s="425"/>
      <c r="O260" s="425"/>
      <c r="P260" s="425"/>
      <c r="Q260" s="425"/>
      <c r="R260" s="425"/>
      <c r="S260" s="425"/>
      <c r="T260" s="425"/>
      <c r="U260" s="425"/>
      <c r="V260" s="426"/>
    </row>
    <row r="261" spans="2:34" s="254" customFormat="1" ht="5.25" customHeight="1">
      <c r="B261" s="256"/>
      <c r="C261" s="256"/>
      <c r="D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</row>
    <row r="262" spans="2:34" s="255" customFormat="1" ht="23.25" customHeight="1">
      <c r="B262" s="420" t="s">
        <v>326</v>
      </c>
      <c r="C262" s="421"/>
      <c r="D262" s="421"/>
      <c r="E262" s="421"/>
      <c r="F262" s="421"/>
      <c r="G262" s="421"/>
      <c r="H262" s="421"/>
      <c r="I262" s="421"/>
      <c r="J262" s="421"/>
      <c r="K262" s="421"/>
      <c r="L262" s="421"/>
      <c r="M262" s="421"/>
      <c r="N262" s="421"/>
      <c r="O262" s="421"/>
      <c r="P262" s="421"/>
      <c r="Q262" s="421"/>
      <c r="R262" s="421"/>
      <c r="S262" s="421"/>
      <c r="T262" s="421"/>
      <c r="U262" s="421"/>
      <c r="V262" s="422"/>
    </row>
    <row r="263" spans="2:34" ht="5.0999999999999996" customHeight="1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43"/>
      <c r="T263" s="43"/>
    </row>
    <row r="264" spans="2:34" ht="33.75" customHeight="1">
      <c r="B264" s="411" t="s">
        <v>162</v>
      </c>
      <c r="C264" s="412" t="s">
        <v>233</v>
      </c>
      <c r="D264" s="412"/>
      <c r="E264" s="412"/>
      <c r="F264" s="412" t="s">
        <v>236</v>
      </c>
      <c r="G264" s="423" t="s">
        <v>142</v>
      </c>
      <c r="H264" s="423"/>
      <c r="I264" s="423" t="s">
        <v>235</v>
      </c>
      <c r="J264" s="406" t="s">
        <v>49</v>
      </c>
      <c r="K264" s="406"/>
      <c r="L264" s="406" t="s">
        <v>234</v>
      </c>
      <c r="M264" s="407" t="s">
        <v>174</v>
      </c>
      <c r="N264" s="407"/>
      <c r="O264" s="418" t="s">
        <v>155</v>
      </c>
      <c r="P264" s="415" t="s">
        <v>172</v>
      </c>
      <c r="Q264" s="415"/>
      <c r="R264" s="416" t="s">
        <v>173</v>
      </c>
      <c r="S264" s="413" t="s">
        <v>312</v>
      </c>
      <c r="T264" s="413"/>
      <c r="U264" s="413"/>
      <c r="V264" s="413" t="s">
        <v>314</v>
      </c>
    </row>
    <row r="265" spans="2:34" ht="24" customHeight="1">
      <c r="B265" s="411"/>
      <c r="C265" s="305" t="s">
        <v>170</v>
      </c>
      <c r="D265" s="344" t="s">
        <v>304</v>
      </c>
      <c r="E265" s="305" t="s">
        <v>154</v>
      </c>
      <c r="F265" s="412"/>
      <c r="G265" s="313" t="s">
        <v>170</v>
      </c>
      <c r="H265" s="313" t="s">
        <v>154</v>
      </c>
      <c r="I265" s="423"/>
      <c r="J265" s="345" t="s">
        <v>310</v>
      </c>
      <c r="K265" s="345" t="s">
        <v>154</v>
      </c>
      <c r="L265" s="406"/>
      <c r="M265" s="306" t="s">
        <v>170</v>
      </c>
      <c r="N265" s="306" t="s">
        <v>154</v>
      </c>
      <c r="O265" s="419"/>
      <c r="P265" s="307" t="s">
        <v>170</v>
      </c>
      <c r="Q265" s="307" t="s">
        <v>154</v>
      </c>
      <c r="R265" s="417"/>
      <c r="S265" s="308" t="s">
        <v>171</v>
      </c>
      <c r="T265" s="346" t="s">
        <v>313</v>
      </c>
      <c r="U265" s="308" t="s">
        <v>154</v>
      </c>
      <c r="V265" s="413"/>
    </row>
    <row r="266" spans="2:34" ht="12.75" customHeight="1">
      <c r="B266" s="292"/>
      <c r="C266" s="293" t="s">
        <v>305</v>
      </c>
      <c r="D266" s="293" t="s">
        <v>306</v>
      </c>
      <c r="E266" s="293" t="s">
        <v>164</v>
      </c>
      <c r="F266" s="293" t="s">
        <v>307</v>
      </c>
      <c r="G266" s="293" t="s">
        <v>87</v>
      </c>
      <c r="H266" s="293" t="s">
        <v>79</v>
      </c>
      <c r="I266" s="293" t="s">
        <v>245</v>
      </c>
      <c r="J266" s="293" t="s">
        <v>311</v>
      </c>
      <c r="K266" s="293" t="s">
        <v>309</v>
      </c>
      <c r="L266" s="293" t="s">
        <v>246</v>
      </c>
      <c r="M266" s="293" t="s">
        <v>83</v>
      </c>
      <c r="N266" s="293" t="s">
        <v>175</v>
      </c>
      <c r="O266" s="294" t="s">
        <v>247</v>
      </c>
      <c r="P266" s="293" t="s">
        <v>81</v>
      </c>
      <c r="Q266" s="293" t="s">
        <v>85</v>
      </c>
      <c r="R266" s="293" t="s">
        <v>248</v>
      </c>
      <c r="S266" s="293" t="s">
        <v>249</v>
      </c>
      <c r="T266" s="293" t="s">
        <v>315</v>
      </c>
      <c r="U266" s="293" t="s">
        <v>316</v>
      </c>
      <c r="V266" s="294" t="s">
        <v>325</v>
      </c>
    </row>
    <row r="267" spans="2:34" ht="22.5" customHeight="1">
      <c r="B267" s="267" t="s">
        <v>166</v>
      </c>
      <c r="C267" s="268">
        <f t="shared" ref="C267:V267" si="14">SUM(C268:C277)</f>
        <v>5226</v>
      </c>
      <c r="D267" s="268">
        <f t="shared" si="14"/>
        <v>0</v>
      </c>
      <c r="E267" s="268">
        <f t="shared" si="14"/>
        <v>3342</v>
      </c>
      <c r="F267" s="268">
        <f t="shared" si="14"/>
        <v>8568</v>
      </c>
      <c r="G267" s="314">
        <f t="shared" si="14"/>
        <v>683</v>
      </c>
      <c r="H267" s="314">
        <f t="shared" si="14"/>
        <v>97</v>
      </c>
      <c r="I267" s="314">
        <f t="shared" si="14"/>
        <v>780</v>
      </c>
      <c r="J267" s="268">
        <f t="shared" si="14"/>
        <v>5909</v>
      </c>
      <c r="K267" s="268">
        <f t="shared" si="14"/>
        <v>3439</v>
      </c>
      <c r="L267" s="268">
        <f t="shared" si="14"/>
        <v>9348</v>
      </c>
      <c r="M267" s="269">
        <f t="shared" si="14"/>
        <v>809</v>
      </c>
      <c r="N267" s="269">
        <f t="shared" si="14"/>
        <v>83</v>
      </c>
      <c r="O267" s="269">
        <f t="shared" si="14"/>
        <v>892</v>
      </c>
      <c r="P267" s="270">
        <f t="shared" si="14"/>
        <v>121</v>
      </c>
      <c r="Q267" s="270">
        <f t="shared" si="14"/>
        <v>98</v>
      </c>
      <c r="R267" s="270">
        <f t="shared" si="14"/>
        <v>219</v>
      </c>
      <c r="S267" s="271">
        <f t="shared" si="14"/>
        <v>4979</v>
      </c>
      <c r="T267" s="271">
        <f t="shared" si="14"/>
        <v>4979</v>
      </c>
      <c r="U267" s="271">
        <f t="shared" si="14"/>
        <v>3258</v>
      </c>
      <c r="V267" s="271">
        <f t="shared" si="14"/>
        <v>8237</v>
      </c>
    </row>
    <row r="268" spans="2:34" s="251" customFormat="1" ht="20.25" customHeight="1">
      <c r="B268" s="257" t="s">
        <v>183</v>
      </c>
      <c r="C268" s="258">
        <v>1179</v>
      </c>
      <c r="D268" s="258">
        <v>0</v>
      </c>
      <c r="E268" s="258">
        <v>268</v>
      </c>
      <c r="F268" s="258">
        <f>SUM(C268:E268)</f>
        <v>1447</v>
      </c>
      <c r="G268" s="315">
        <v>209</v>
      </c>
      <c r="H268" s="315">
        <v>6</v>
      </c>
      <c r="I268" s="315">
        <f>SUM(G268:H268)</f>
        <v>215</v>
      </c>
      <c r="J268" s="361">
        <f>C268+G268</f>
        <v>1388</v>
      </c>
      <c r="K268" s="258">
        <f>E268+H268</f>
        <v>274</v>
      </c>
      <c r="L268" s="258">
        <f>J268+K268</f>
        <v>1662</v>
      </c>
      <c r="M268" s="259">
        <v>359</v>
      </c>
      <c r="N268" s="259">
        <v>7</v>
      </c>
      <c r="O268" s="259">
        <f>M268+N268</f>
        <v>366</v>
      </c>
      <c r="P268" s="260">
        <v>113</v>
      </c>
      <c r="Q268" s="260">
        <v>0</v>
      </c>
      <c r="R268" s="260">
        <f>SUM(P268:Q268)</f>
        <v>113</v>
      </c>
      <c r="S268" s="362">
        <f t="shared" ref="S268:S277" si="15">+J268-M268-P268</f>
        <v>916</v>
      </c>
      <c r="T268" s="277">
        <f>D268+J268-M268-P268</f>
        <v>916</v>
      </c>
      <c r="U268" s="261">
        <f t="shared" ref="U268:U277" si="16">+K268-N268-Q268</f>
        <v>267</v>
      </c>
      <c r="V268" s="261">
        <f t="shared" ref="V268:V277" si="17">+S268+U268</f>
        <v>1183</v>
      </c>
      <c r="W268" s="252"/>
      <c r="X268" s="252"/>
      <c r="Y268" s="252"/>
      <c r="Z268" s="252"/>
      <c r="AA268" s="252"/>
      <c r="AB268" s="252"/>
      <c r="AC268" s="252"/>
      <c r="AD268" s="252"/>
      <c r="AE268" s="252"/>
      <c r="AF268" s="252"/>
      <c r="AG268" s="252"/>
      <c r="AH268" s="252"/>
    </row>
    <row r="269" spans="2:34" s="251" customFormat="1" ht="20.25" customHeight="1">
      <c r="B269" s="257" t="s">
        <v>191</v>
      </c>
      <c r="C269" s="258">
        <v>798</v>
      </c>
      <c r="D269" s="258">
        <v>0</v>
      </c>
      <c r="E269" s="258">
        <v>174</v>
      </c>
      <c r="F269" s="258">
        <f t="shared" ref="F269:F277" si="18">SUM(C269:E269)</f>
        <v>972</v>
      </c>
      <c r="G269" s="315">
        <v>77</v>
      </c>
      <c r="H269" s="315">
        <v>2</v>
      </c>
      <c r="I269" s="315">
        <f t="shared" ref="I269:I277" si="19">SUM(G269:H269)</f>
        <v>79</v>
      </c>
      <c r="J269" s="361">
        <f t="shared" ref="J269:J277" si="20">C269+G269</f>
        <v>875</v>
      </c>
      <c r="K269" s="258">
        <f t="shared" ref="K269:K277" si="21">E269+H269</f>
        <v>176</v>
      </c>
      <c r="L269" s="258">
        <f t="shared" ref="L269:L277" si="22">J269+K269</f>
        <v>1051</v>
      </c>
      <c r="M269" s="259">
        <v>127</v>
      </c>
      <c r="N269" s="259">
        <v>4</v>
      </c>
      <c r="O269" s="259">
        <f t="shared" ref="O269:O277" si="23">M269+N269</f>
        <v>131</v>
      </c>
      <c r="P269" s="260">
        <v>2</v>
      </c>
      <c r="Q269" s="260">
        <v>1</v>
      </c>
      <c r="R269" s="260">
        <f t="shared" ref="R269:R277" si="24">SUM(P269:Q269)</f>
        <v>3</v>
      </c>
      <c r="S269" s="360">
        <f t="shared" si="15"/>
        <v>746</v>
      </c>
      <c r="T269" s="261">
        <f>D269+J269-M269-P269</f>
        <v>746</v>
      </c>
      <c r="U269" s="261">
        <f t="shared" si="16"/>
        <v>171</v>
      </c>
      <c r="V269" s="261">
        <f t="shared" si="17"/>
        <v>917</v>
      </c>
      <c r="W269" s="252"/>
      <c r="X269" s="252"/>
      <c r="Y269" s="252"/>
      <c r="Z269" s="252"/>
      <c r="AA269" s="252"/>
      <c r="AB269" s="252"/>
      <c r="AC269" s="252"/>
      <c r="AD269" s="252"/>
      <c r="AE269" s="252"/>
      <c r="AF269" s="252"/>
      <c r="AG269" s="252"/>
      <c r="AH269" s="252"/>
    </row>
    <row r="270" spans="2:34" s="251" customFormat="1" ht="20.25" customHeight="1">
      <c r="B270" s="257" t="s">
        <v>188</v>
      </c>
      <c r="C270" s="258">
        <v>385</v>
      </c>
      <c r="D270" s="258">
        <v>0</v>
      </c>
      <c r="E270" s="258">
        <v>323</v>
      </c>
      <c r="F270" s="258">
        <f t="shared" si="18"/>
        <v>708</v>
      </c>
      <c r="G270" s="315">
        <v>31</v>
      </c>
      <c r="H270" s="315">
        <v>8</v>
      </c>
      <c r="I270" s="315">
        <f t="shared" si="19"/>
        <v>39</v>
      </c>
      <c r="J270" s="361">
        <f t="shared" si="20"/>
        <v>416</v>
      </c>
      <c r="K270" s="258">
        <f t="shared" si="21"/>
        <v>331</v>
      </c>
      <c r="L270" s="258">
        <f t="shared" si="22"/>
        <v>747</v>
      </c>
      <c r="M270" s="259">
        <v>12</v>
      </c>
      <c r="N270" s="259">
        <v>11</v>
      </c>
      <c r="O270" s="259">
        <f t="shared" si="23"/>
        <v>23</v>
      </c>
      <c r="P270" s="260">
        <v>0</v>
      </c>
      <c r="Q270" s="260">
        <v>3</v>
      </c>
      <c r="R270" s="260">
        <f t="shared" si="24"/>
        <v>3</v>
      </c>
      <c r="S270" s="360">
        <f t="shared" si="15"/>
        <v>404</v>
      </c>
      <c r="T270" s="261">
        <f t="shared" ref="T270:T277" si="25">D270+J270-M270-P270</f>
        <v>404</v>
      </c>
      <c r="U270" s="261">
        <f t="shared" si="16"/>
        <v>317</v>
      </c>
      <c r="V270" s="261">
        <f t="shared" si="17"/>
        <v>721</v>
      </c>
      <c r="W270" s="252"/>
      <c r="X270" s="252"/>
      <c r="Y270" s="252"/>
      <c r="Z270" s="252"/>
      <c r="AA270" s="252"/>
      <c r="AB270" s="252"/>
      <c r="AC270" s="252"/>
      <c r="AD270" s="252"/>
      <c r="AE270" s="252"/>
      <c r="AF270" s="252"/>
      <c r="AG270" s="252"/>
      <c r="AH270" s="252"/>
    </row>
    <row r="271" spans="2:34" s="251" customFormat="1" ht="20.25" customHeight="1">
      <c r="B271" s="257" t="s">
        <v>185</v>
      </c>
      <c r="C271" s="258">
        <v>514</v>
      </c>
      <c r="D271" s="258">
        <v>0</v>
      </c>
      <c r="E271" s="258">
        <v>324</v>
      </c>
      <c r="F271" s="258">
        <f t="shared" si="18"/>
        <v>838</v>
      </c>
      <c r="G271" s="315">
        <v>63</v>
      </c>
      <c r="H271" s="315">
        <v>3</v>
      </c>
      <c r="I271" s="315">
        <f t="shared" si="19"/>
        <v>66</v>
      </c>
      <c r="J271" s="361">
        <f t="shared" si="20"/>
        <v>577</v>
      </c>
      <c r="K271" s="258">
        <f t="shared" si="21"/>
        <v>327</v>
      </c>
      <c r="L271" s="258">
        <f t="shared" si="22"/>
        <v>904</v>
      </c>
      <c r="M271" s="259">
        <v>46</v>
      </c>
      <c r="N271" s="259">
        <v>7</v>
      </c>
      <c r="O271" s="259">
        <f t="shared" si="23"/>
        <v>53</v>
      </c>
      <c r="P271" s="260">
        <v>1</v>
      </c>
      <c r="Q271" s="260">
        <v>0</v>
      </c>
      <c r="R271" s="260">
        <f t="shared" si="24"/>
        <v>1</v>
      </c>
      <c r="S271" s="362">
        <f t="shared" si="15"/>
        <v>530</v>
      </c>
      <c r="T271" s="261">
        <f t="shared" si="25"/>
        <v>530</v>
      </c>
      <c r="U271" s="261">
        <f t="shared" si="16"/>
        <v>320</v>
      </c>
      <c r="V271" s="261">
        <f t="shared" si="17"/>
        <v>850</v>
      </c>
      <c r="W271" s="252"/>
      <c r="X271" s="252"/>
      <c r="Y271" s="252"/>
      <c r="Z271" s="252"/>
      <c r="AA271" s="252"/>
      <c r="AB271" s="252"/>
      <c r="AC271" s="252"/>
      <c r="AD271" s="252"/>
      <c r="AE271" s="252"/>
      <c r="AF271" s="252"/>
      <c r="AG271" s="252"/>
      <c r="AH271" s="252"/>
    </row>
    <row r="272" spans="2:34" s="251" customFormat="1" ht="20.25" customHeight="1">
      <c r="B272" s="257" t="s">
        <v>184</v>
      </c>
      <c r="C272" s="258">
        <v>529</v>
      </c>
      <c r="D272" s="258">
        <v>0</v>
      </c>
      <c r="E272" s="258">
        <v>363</v>
      </c>
      <c r="F272" s="258">
        <f t="shared" si="18"/>
        <v>892</v>
      </c>
      <c r="G272" s="315">
        <v>44</v>
      </c>
      <c r="H272" s="315">
        <v>6</v>
      </c>
      <c r="I272" s="315">
        <f t="shared" si="19"/>
        <v>50</v>
      </c>
      <c r="J272" s="361">
        <f t="shared" si="20"/>
        <v>573</v>
      </c>
      <c r="K272" s="258">
        <f t="shared" si="21"/>
        <v>369</v>
      </c>
      <c r="L272" s="258">
        <f t="shared" si="22"/>
        <v>942</v>
      </c>
      <c r="M272" s="259">
        <v>65</v>
      </c>
      <c r="N272" s="259">
        <v>10</v>
      </c>
      <c r="O272" s="259">
        <f t="shared" si="23"/>
        <v>75</v>
      </c>
      <c r="P272" s="260">
        <v>0</v>
      </c>
      <c r="Q272" s="260">
        <v>0</v>
      </c>
      <c r="R272" s="260">
        <f t="shared" si="24"/>
        <v>0</v>
      </c>
      <c r="S272" s="360">
        <f t="shared" si="15"/>
        <v>508</v>
      </c>
      <c r="T272" s="261">
        <f t="shared" si="25"/>
        <v>508</v>
      </c>
      <c r="U272" s="261">
        <f t="shared" si="16"/>
        <v>359</v>
      </c>
      <c r="V272" s="261">
        <f t="shared" si="17"/>
        <v>867</v>
      </c>
      <c r="W272" s="252"/>
      <c r="X272" s="252"/>
      <c r="Y272" s="252"/>
      <c r="Z272" s="252"/>
      <c r="AA272" s="252"/>
      <c r="AB272" s="252"/>
      <c r="AC272" s="252"/>
      <c r="AD272" s="252"/>
      <c r="AE272" s="252"/>
      <c r="AF272" s="252"/>
      <c r="AG272" s="252"/>
      <c r="AH272" s="252"/>
    </row>
    <row r="273" spans="2:34" s="251" customFormat="1" ht="20.25" customHeight="1">
      <c r="B273" s="257" t="s">
        <v>186</v>
      </c>
      <c r="C273" s="258">
        <v>471</v>
      </c>
      <c r="D273" s="258">
        <v>0</v>
      </c>
      <c r="E273" s="258">
        <v>224</v>
      </c>
      <c r="F273" s="258">
        <f t="shared" si="18"/>
        <v>695</v>
      </c>
      <c r="G273" s="315">
        <v>23</v>
      </c>
      <c r="H273" s="315">
        <v>6</v>
      </c>
      <c r="I273" s="315">
        <f t="shared" si="19"/>
        <v>29</v>
      </c>
      <c r="J273" s="361">
        <f t="shared" si="20"/>
        <v>494</v>
      </c>
      <c r="K273" s="258">
        <f t="shared" si="21"/>
        <v>230</v>
      </c>
      <c r="L273" s="258">
        <f t="shared" si="22"/>
        <v>724</v>
      </c>
      <c r="M273" s="259">
        <v>40</v>
      </c>
      <c r="N273" s="259">
        <v>1</v>
      </c>
      <c r="O273" s="259">
        <f t="shared" si="23"/>
        <v>41</v>
      </c>
      <c r="P273" s="260">
        <v>1</v>
      </c>
      <c r="Q273" s="260">
        <v>0</v>
      </c>
      <c r="R273" s="260">
        <f t="shared" si="24"/>
        <v>1</v>
      </c>
      <c r="S273" s="360">
        <f t="shared" si="15"/>
        <v>453</v>
      </c>
      <c r="T273" s="261">
        <f t="shared" si="25"/>
        <v>453</v>
      </c>
      <c r="U273" s="261">
        <f t="shared" si="16"/>
        <v>229</v>
      </c>
      <c r="V273" s="261">
        <f t="shared" si="17"/>
        <v>682</v>
      </c>
      <c r="W273" s="252"/>
      <c r="X273" s="252"/>
      <c r="Y273" s="252"/>
      <c r="Z273" s="252"/>
      <c r="AA273" s="252"/>
      <c r="AB273" s="252"/>
      <c r="AC273" s="252"/>
      <c r="AD273" s="252"/>
      <c r="AE273" s="252"/>
      <c r="AF273" s="252"/>
      <c r="AG273" s="252"/>
      <c r="AH273" s="252"/>
    </row>
    <row r="274" spans="2:34" s="251" customFormat="1" ht="20.25" customHeight="1">
      <c r="B274" s="257" t="s">
        <v>187</v>
      </c>
      <c r="C274" s="258">
        <v>518</v>
      </c>
      <c r="D274" s="258">
        <v>0</v>
      </c>
      <c r="E274" s="258">
        <v>369</v>
      </c>
      <c r="F274" s="258">
        <f t="shared" si="18"/>
        <v>887</v>
      </c>
      <c r="G274" s="315">
        <v>53</v>
      </c>
      <c r="H274" s="315">
        <v>10</v>
      </c>
      <c r="I274" s="315">
        <f t="shared" si="19"/>
        <v>63</v>
      </c>
      <c r="J274" s="361">
        <f t="shared" si="20"/>
        <v>571</v>
      </c>
      <c r="K274" s="258">
        <f t="shared" si="21"/>
        <v>379</v>
      </c>
      <c r="L274" s="258">
        <f t="shared" si="22"/>
        <v>950</v>
      </c>
      <c r="M274" s="259">
        <v>38</v>
      </c>
      <c r="N274" s="259">
        <v>18</v>
      </c>
      <c r="O274" s="259">
        <f t="shared" si="23"/>
        <v>56</v>
      </c>
      <c r="P274" s="260">
        <v>2</v>
      </c>
      <c r="Q274" s="260">
        <v>66</v>
      </c>
      <c r="R274" s="260">
        <f t="shared" si="24"/>
        <v>68</v>
      </c>
      <c r="S274" s="360">
        <f t="shared" si="15"/>
        <v>531</v>
      </c>
      <c r="T274" s="261">
        <f t="shared" si="25"/>
        <v>531</v>
      </c>
      <c r="U274" s="261">
        <f t="shared" si="16"/>
        <v>295</v>
      </c>
      <c r="V274" s="261">
        <f t="shared" si="17"/>
        <v>826</v>
      </c>
      <c r="W274" s="252"/>
      <c r="X274" s="252"/>
      <c r="Y274" s="252"/>
      <c r="Z274" s="252"/>
      <c r="AA274" s="252"/>
      <c r="AB274" s="252"/>
      <c r="AC274" s="252"/>
      <c r="AD274" s="252"/>
      <c r="AE274" s="252"/>
      <c r="AF274" s="252"/>
      <c r="AG274" s="252"/>
      <c r="AH274" s="252"/>
    </row>
    <row r="275" spans="2:34" s="251" customFormat="1" ht="20.25" customHeight="1">
      <c r="B275" s="257" t="s">
        <v>189</v>
      </c>
      <c r="C275" s="258">
        <v>386</v>
      </c>
      <c r="D275" s="258">
        <v>0</v>
      </c>
      <c r="E275" s="258">
        <v>1056</v>
      </c>
      <c r="F275" s="258">
        <f t="shared" si="18"/>
        <v>1442</v>
      </c>
      <c r="G275" s="315">
        <v>121</v>
      </c>
      <c r="H275" s="315">
        <v>5</v>
      </c>
      <c r="I275" s="315">
        <f t="shared" si="19"/>
        <v>126</v>
      </c>
      <c r="J275" s="361">
        <f t="shared" si="20"/>
        <v>507</v>
      </c>
      <c r="K275" s="258">
        <f t="shared" si="21"/>
        <v>1061</v>
      </c>
      <c r="L275" s="258">
        <f t="shared" si="22"/>
        <v>1568</v>
      </c>
      <c r="M275" s="259">
        <v>30</v>
      </c>
      <c r="N275" s="259">
        <v>0</v>
      </c>
      <c r="O275" s="259">
        <f t="shared" si="23"/>
        <v>30</v>
      </c>
      <c r="P275" s="260">
        <v>0</v>
      </c>
      <c r="Q275" s="260">
        <v>0</v>
      </c>
      <c r="R275" s="260">
        <f t="shared" si="24"/>
        <v>0</v>
      </c>
      <c r="S275" s="362">
        <f t="shared" si="15"/>
        <v>477</v>
      </c>
      <c r="T275" s="261">
        <f t="shared" si="25"/>
        <v>477</v>
      </c>
      <c r="U275" s="261">
        <f t="shared" si="16"/>
        <v>1061</v>
      </c>
      <c r="V275" s="261">
        <f t="shared" si="17"/>
        <v>1538</v>
      </c>
      <c r="W275" s="252"/>
      <c r="X275" s="252"/>
      <c r="Y275" s="252"/>
      <c r="Z275" s="252"/>
      <c r="AA275" s="252"/>
      <c r="AB275" s="252"/>
      <c r="AC275" s="252"/>
      <c r="AD275" s="252"/>
      <c r="AE275" s="252"/>
      <c r="AF275" s="252"/>
      <c r="AG275" s="252"/>
      <c r="AH275" s="252"/>
    </row>
    <row r="276" spans="2:34" s="251" customFormat="1" ht="20.25" customHeight="1">
      <c r="B276" s="257" t="s">
        <v>250</v>
      </c>
      <c r="C276" s="258">
        <v>190</v>
      </c>
      <c r="D276" s="258">
        <v>0</v>
      </c>
      <c r="E276" s="258">
        <v>221</v>
      </c>
      <c r="F276" s="258">
        <f t="shared" si="18"/>
        <v>411</v>
      </c>
      <c r="G276" s="315">
        <v>61</v>
      </c>
      <c r="H276" s="315">
        <v>51</v>
      </c>
      <c r="I276" s="315">
        <f t="shared" si="19"/>
        <v>112</v>
      </c>
      <c r="J276" s="361">
        <f t="shared" si="20"/>
        <v>251</v>
      </c>
      <c r="K276" s="258">
        <f t="shared" si="21"/>
        <v>272</v>
      </c>
      <c r="L276" s="258">
        <f t="shared" si="22"/>
        <v>523</v>
      </c>
      <c r="M276" s="259">
        <v>50</v>
      </c>
      <c r="N276" s="259">
        <v>24</v>
      </c>
      <c r="O276" s="259">
        <f t="shared" si="23"/>
        <v>74</v>
      </c>
      <c r="P276" s="260">
        <v>2</v>
      </c>
      <c r="Q276" s="260">
        <v>20</v>
      </c>
      <c r="R276" s="260">
        <f t="shared" si="24"/>
        <v>22</v>
      </c>
      <c r="S276" s="360">
        <f t="shared" si="15"/>
        <v>199</v>
      </c>
      <c r="T276" s="261">
        <f t="shared" si="25"/>
        <v>199</v>
      </c>
      <c r="U276" s="261">
        <f t="shared" si="16"/>
        <v>228</v>
      </c>
      <c r="V276" s="261">
        <f t="shared" si="17"/>
        <v>427</v>
      </c>
      <c r="W276" s="252"/>
      <c r="X276" s="252"/>
      <c r="Y276" s="252"/>
      <c r="Z276" s="252"/>
      <c r="AA276" s="252"/>
      <c r="AB276" s="252"/>
      <c r="AC276" s="252"/>
      <c r="AD276" s="252"/>
      <c r="AE276" s="252"/>
      <c r="AF276" s="252"/>
      <c r="AG276" s="252"/>
      <c r="AH276" s="252"/>
    </row>
    <row r="277" spans="2:34" s="251" customFormat="1" ht="20.25" customHeight="1">
      <c r="B277" s="257" t="s">
        <v>190</v>
      </c>
      <c r="C277" s="258">
        <v>256</v>
      </c>
      <c r="D277" s="258">
        <v>0</v>
      </c>
      <c r="E277" s="258">
        <v>20</v>
      </c>
      <c r="F277" s="258">
        <f t="shared" si="18"/>
        <v>276</v>
      </c>
      <c r="G277" s="315">
        <v>1</v>
      </c>
      <c r="H277" s="315">
        <v>0</v>
      </c>
      <c r="I277" s="315">
        <f t="shared" si="19"/>
        <v>1</v>
      </c>
      <c r="J277" s="361">
        <f t="shared" si="20"/>
        <v>257</v>
      </c>
      <c r="K277" s="258">
        <f t="shared" si="21"/>
        <v>20</v>
      </c>
      <c r="L277" s="258">
        <f t="shared" si="22"/>
        <v>277</v>
      </c>
      <c r="M277" s="259">
        <v>42</v>
      </c>
      <c r="N277" s="259">
        <v>1</v>
      </c>
      <c r="O277" s="259">
        <f t="shared" si="23"/>
        <v>43</v>
      </c>
      <c r="P277" s="260">
        <v>0</v>
      </c>
      <c r="Q277" s="260">
        <v>8</v>
      </c>
      <c r="R277" s="260">
        <f t="shared" si="24"/>
        <v>8</v>
      </c>
      <c r="S277" s="360">
        <f t="shared" si="15"/>
        <v>215</v>
      </c>
      <c r="T277" s="261">
        <f t="shared" si="25"/>
        <v>215</v>
      </c>
      <c r="U277" s="261">
        <f t="shared" si="16"/>
        <v>11</v>
      </c>
      <c r="V277" s="261">
        <f t="shared" si="17"/>
        <v>226</v>
      </c>
      <c r="W277" s="252"/>
      <c r="X277" s="252"/>
      <c r="Y277" s="252"/>
      <c r="Z277" s="252"/>
      <c r="AA277" s="252"/>
      <c r="AB277" s="252"/>
      <c r="AC277" s="252"/>
      <c r="AD277" s="252"/>
      <c r="AE277" s="252"/>
      <c r="AF277" s="252"/>
      <c r="AG277" s="252"/>
      <c r="AH277" s="252"/>
    </row>
    <row r="278" spans="2:34" s="43" customFormat="1" ht="12.75" customHeight="1">
      <c r="B278" s="427" t="s">
        <v>303</v>
      </c>
      <c r="C278" s="427"/>
      <c r="D278" s="427"/>
      <c r="E278" s="427"/>
      <c r="F278" s="427"/>
      <c r="G278" s="427"/>
      <c r="H278" s="427"/>
      <c r="I278" s="427"/>
      <c r="J278" s="427"/>
      <c r="K278" s="427"/>
      <c r="L278" s="427"/>
      <c r="M278" s="427"/>
      <c r="N278" s="427"/>
      <c r="O278" s="427"/>
      <c r="P278" s="427"/>
      <c r="Q278" s="427"/>
      <c r="R278" s="427"/>
      <c r="S278" s="427"/>
      <c r="T278" s="427"/>
      <c r="U278" s="427"/>
      <c r="V278" s="427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</row>
    <row r="279" spans="2:34" s="43" customFormat="1" ht="12.75" customHeight="1">
      <c r="B279" s="295"/>
      <c r="C279" s="295"/>
      <c r="D279" s="343"/>
      <c r="E279" s="295"/>
      <c r="F279" s="295"/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349"/>
      <c r="U279" s="295"/>
      <c r="V279" s="295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</row>
    <row r="280" spans="2:34" s="43" customFormat="1" ht="12.75" customHeight="1">
      <c r="B280" s="295"/>
      <c r="C280" s="295"/>
      <c r="D280" s="343"/>
      <c r="E280" s="295"/>
      <c r="F280" s="295"/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349"/>
      <c r="U280" s="295"/>
      <c r="V280" s="295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</row>
    <row r="281" spans="2:34" s="43" customFormat="1" ht="10.5" customHeight="1">
      <c r="B281" s="428"/>
      <c r="C281" s="428"/>
      <c r="D281" s="428"/>
      <c r="E281" s="428"/>
      <c r="F281" s="428"/>
      <c r="G281" s="303"/>
      <c r="H281" s="303"/>
      <c r="I281" s="303"/>
      <c r="J281" s="303"/>
      <c r="K281" s="303"/>
      <c r="L281" s="303"/>
      <c r="M281" s="250"/>
      <c r="N281" s="250"/>
      <c r="O281" s="250"/>
      <c r="P281" s="250"/>
      <c r="Q281" s="250"/>
      <c r="R281" s="250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</row>
    <row r="282" spans="2:34" s="43" customFormat="1" ht="10.5" customHeight="1">
      <c r="B282" s="249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</row>
    <row r="283" spans="2:34" s="43" customFormat="1" ht="10.5" customHeight="1">
      <c r="B283" s="249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</row>
    <row r="284" spans="2:34" s="43" customFormat="1" ht="10.5" customHeight="1">
      <c r="B284" s="249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</row>
    <row r="285" spans="2:34" s="43" customFormat="1" ht="10.5" customHeight="1">
      <c r="B285" s="249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</row>
    <row r="286" spans="2:34" s="43" customFormat="1" ht="10.5" customHeight="1">
      <c r="B286" s="249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</row>
    <row r="287" spans="2:34" s="43" customFormat="1" ht="10.5" customHeight="1">
      <c r="B287" s="249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</row>
    <row r="288" spans="2:34" s="43" customFormat="1" ht="10.5" customHeight="1">
      <c r="B288" s="249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</row>
    <row r="289" spans="2:34" s="43" customFormat="1" ht="10.5" customHeight="1">
      <c r="B289" s="249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</row>
    <row r="290" spans="2:34" s="43" customFormat="1" ht="10.5" customHeight="1">
      <c r="B290" s="249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</row>
    <row r="291" spans="2:34" s="43" customFormat="1" ht="10.5" customHeight="1">
      <c r="B291" s="249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</row>
    <row r="292" spans="2:34" s="43" customFormat="1" ht="10.5" customHeight="1">
      <c r="B292" s="249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</row>
    <row r="293" spans="2:34" s="43" customFormat="1" ht="10.5" customHeight="1">
      <c r="B293" s="249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</row>
    <row r="294" spans="2:34" s="43" customFormat="1" ht="10.5" customHeight="1">
      <c r="B294" s="249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</row>
    <row r="295" spans="2:34" s="43" customFormat="1" ht="10.5" customHeight="1">
      <c r="B295" s="249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</row>
    <row r="296" spans="2:34" s="43" customFormat="1" ht="10.5" customHeight="1">
      <c r="B296" s="249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</row>
    <row r="297" spans="2:34" s="43" customFormat="1" ht="10.5" customHeight="1">
      <c r="B297" s="249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</row>
    <row r="298" spans="2:34" s="43" customFormat="1" ht="10.5" customHeight="1">
      <c r="B298" s="249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</row>
    <row r="299" spans="2:34" s="43" customFormat="1" ht="10.5" customHeight="1">
      <c r="B299" s="249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</row>
    <row r="300" spans="2:34" s="43" customFormat="1" ht="10.5" customHeight="1">
      <c r="B300" s="249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</row>
    <row r="301" spans="2:34" s="43" customFormat="1" ht="10.5" customHeight="1">
      <c r="B301" s="249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</row>
    <row r="302" spans="2:34" s="43" customFormat="1" ht="10.5" customHeight="1">
      <c r="B302" s="249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</row>
    <row r="303" spans="2:34" s="43" customFormat="1" ht="10.5" customHeight="1">
      <c r="B303" s="249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</row>
    <row r="304" spans="2:34" s="43" customFormat="1" ht="10.5" customHeight="1">
      <c r="B304" s="249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</row>
    <row r="305" spans="2:34" s="43" customFormat="1" ht="10.5" customHeight="1">
      <c r="B305" s="249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</row>
    <row r="306" spans="2:34" s="43" customFormat="1" ht="10.5" customHeight="1">
      <c r="B306" s="249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</row>
    <row r="307" spans="2:34" s="43" customFormat="1" ht="10.5" customHeight="1">
      <c r="B307" s="249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</row>
    <row r="308" spans="2:34" s="43" customFormat="1" ht="10.5" customHeight="1">
      <c r="B308" s="249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</row>
    <row r="309" spans="2:34" s="43" customFormat="1" ht="10.5" customHeight="1">
      <c r="B309" s="249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</row>
    <row r="310" spans="2:34" s="43" customFormat="1" ht="10.5" customHeight="1">
      <c r="B310" s="249"/>
      <c r="C310" s="250"/>
      <c r="D310" s="250"/>
      <c r="E310" s="250"/>
      <c r="F310" s="250"/>
      <c r="G310" s="250"/>
      <c r="H310" s="250"/>
      <c r="I310" s="250"/>
      <c r="J310" s="250"/>
      <c r="K310" s="250"/>
      <c r="L310" s="250"/>
      <c r="M310" s="250"/>
      <c r="N310" s="250"/>
      <c r="O310" s="250"/>
      <c r="P310" s="250"/>
      <c r="Q310" s="250"/>
      <c r="R310" s="250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</row>
    <row r="311" spans="2:34" s="43" customFormat="1" ht="10.5" customHeight="1">
      <c r="B311" s="249"/>
      <c r="C311" s="250"/>
      <c r="D311" s="250"/>
      <c r="E311" s="250"/>
      <c r="F311" s="250"/>
      <c r="G311" s="250"/>
      <c r="H311" s="250"/>
      <c r="I311" s="250"/>
      <c r="J311" s="250"/>
      <c r="K311" s="250"/>
      <c r="L311" s="250"/>
      <c r="M311" s="250"/>
      <c r="N311" s="250"/>
      <c r="O311" s="250"/>
      <c r="P311" s="250"/>
      <c r="Q311" s="250"/>
      <c r="R311" s="250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</row>
    <row r="312" spans="2:34" s="43" customFormat="1" ht="10.5" customHeight="1">
      <c r="B312" s="249"/>
      <c r="C312" s="250"/>
      <c r="D312" s="250"/>
      <c r="E312" s="250"/>
      <c r="F312" s="250"/>
      <c r="G312" s="250"/>
      <c r="H312" s="250"/>
      <c r="I312" s="250"/>
      <c r="J312" s="250"/>
      <c r="K312" s="250"/>
      <c r="L312" s="250"/>
      <c r="M312" s="250"/>
      <c r="N312" s="250"/>
      <c r="O312" s="250"/>
      <c r="P312" s="250"/>
      <c r="Q312" s="250"/>
      <c r="R312" s="250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</row>
    <row r="313" spans="2:34" s="43" customFormat="1" ht="10.5" customHeight="1">
      <c r="B313" s="249"/>
      <c r="C313" s="250"/>
      <c r="D313" s="250"/>
      <c r="E313" s="250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/>
      <c r="P313" s="250"/>
      <c r="Q313" s="250"/>
      <c r="R313" s="250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</row>
    <row r="314" spans="2:34" s="43" customFormat="1" ht="10.5" customHeight="1">
      <c r="B314" s="249"/>
      <c r="C314" s="250"/>
      <c r="D314" s="250"/>
      <c r="E314" s="250"/>
      <c r="F314" s="250"/>
      <c r="G314" s="250"/>
      <c r="H314" s="250"/>
      <c r="I314" s="250"/>
      <c r="J314" s="250"/>
      <c r="K314" s="250"/>
      <c r="L314" s="250"/>
      <c r="M314" s="250"/>
      <c r="N314" s="250"/>
      <c r="O314" s="250"/>
      <c r="P314" s="250"/>
      <c r="Q314" s="250"/>
      <c r="R314" s="250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</row>
    <row r="315" spans="2:34" s="43" customFormat="1" ht="10.5" customHeight="1">
      <c r="B315" s="249"/>
      <c r="C315" s="250"/>
      <c r="D315" s="250"/>
      <c r="E315" s="250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/>
      <c r="P315" s="250"/>
      <c r="Q315" s="250"/>
      <c r="R315" s="250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</row>
    <row r="316" spans="2:34" s="255" customFormat="1" ht="23.25" customHeight="1">
      <c r="B316" s="420" t="s">
        <v>326</v>
      </c>
      <c r="C316" s="421"/>
      <c r="D316" s="421"/>
      <c r="E316" s="421"/>
      <c r="F316" s="421"/>
      <c r="G316" s="421"/>
      <c r="H316" s="421"/>
      <c r="I316" s="421"/>
      <c r="J316" s="421"/>
      <c r="K316" s="421"/>
      <c r="L316" s="421"/>
      <c r="M316" s="421"/>
      <c r="N316" s="421"/>
      <c r="O316" s="421"/>
      <c r="P316" s="421"/>
      <c r="Q316" s="421"/>
      <c r="R316" s="421"/>
      <c r="S316" s="421"/>
      <c r="T316" s="421"/>
      <c r="U316" s="421"/>
      <c r="V316" s="422"/>
    </row>
    <row r="317" spans="2:34" ht="5.0999999999999996" customHeight="1"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43"/>
      <c r="T317" s="43"/>
    </row>
    <row r="318" spans="2:34" ht="33.75" customHeight="1">
      <c r="B318" s="411" t="s">
        <v>162</v>
      </c>
      <c r="C318" s="412" t="s">
        <v>233</v>
      </c>
      <c r="D318" s="412"/>
      <c r="E318" s="412"/>
      <c r="F318" s="412" t="s">
        <v>236</v>
      </c>
      <c r="G318" s="423" t="s">
        <v>142</v>
      </c>
      <c r="H318" s="423"/>
      <c r="I318" s="423" t="s">
        <v>235</v>
      </c>
      <c r="J318" s="406" t="s">
        <v>49</v>
      </c>
      <c r="K318" s="406"/>
      <c r="L318" s="406" t="s">
        <v>234</v>
      </c>
      <c r="M318" s="407" t="s">
        <v>174</v>
      </c>
      <c r="N318" s="407"/>
      <c r="O318" s="418" t="s">
        <v>155</v>
      </c>
      <c r="P318" s="415" t="s">
        <v>172</v>
      </c>
      <c r="Q318" s="415"/>
      <c r="R318" s="416" t="s">
        <v>173</v>
      </c>
      <c r="S318" s="413" t="s">
        <v>312</v>
      </c>
      <c r="T318" s="413"/>
      <c r="U318" s="413"/>
      <c r="V318" s="413" t="s">
        <v>314</v>
      </c>
    </row>
    <row r="319" spans="2:34" ht="24" customHeight="1">
      <c r="B319" s="411"/>
      <c r="C319" s="344" t="s">
        <v>170</v>
      </c>
      <c r="D319" s="344" t="s">
        <v>304</v>
      </c>
      <c r="E319" s="305" t="s">
        <v>154</v>
      </c>
      <c r="F319" s="412"/>
      <c r="G319" s="313" t="s">
        <v>170</v>
      </c>
      <c r="H319" s="313" t="s">
        <v>154</v>
      </c>
      <c r="I319" s="423"/>
      <c r="J319" s="345" t="s">
        <v>310</v>
      </c>
      <c r="K319" s="345" t="s">
        <v>154</v>
      </c>
      <c r="L319" s="406"/>
      <c r="M319" s="306" t="s">
        <v>170</v>
      </c>
      <c r="N319" s="306" t="s">
        <v>154</v>
      </c>
      <c r="O319" s="419"/>
      <c r="P319" s="307" t="s">
        <v>170</v>
      </c>
      <c r="Q319" s="307" t="s">
        <v>154</v>
      </c>
      <c r="R319" s="417"/>
      <c r="S319" s="346" t="s">
        <v>171</v>
      </c>
      <c r="T319" s="346" t="s">
        <v>313</v>
      </c>
      <c r="U319" s="346" t="s">
        <v>154</v>
      </c>
      <c r="V319" s="413"/>
    </row>
    <row r="320" spans="2:34" ht="12.75" customHeight="1">
      <c r="B320" s="292"/>
      <c r="C320" s="293" t="s">
        <v>305</v>
      </c>
      <c r="D320" s="293" t="s">
        <v>306</v>
      </c>
      <c r="E320" s="293" t="s">
        <v>164</v>
      </c>
      <c r="F320" s="293" t="s">
        <v>307</v>
      </c>
      <c r="G320" s="293" t="s">
        <v>87</v>
      </c>
      <c r="H320" s="293" t="s">
        <v>79</v>
      </c>
      <c r="I320" s="293" t="s">
        <v>245</v>
      </c>
      <c r="J320" s="293" t="s">
        <v>311</v>
      </c>
      <c r="K320" s="293" t="s">
        <v>309</v>
      </c>
      <c r="L320" s="293" t="s">
        <v>246</v>
      </c>
      <c r="M320" s="293" t="s">
        <v>83</v>
      </c>
      <c r="N320" s="293" t="s">
        <v>175</v>
      </c>
      <c r="O320" s="294" t="s">
        <v>247</v>
      </c>
      <c r="P320" s="293" t="s">
        <v>81</v>
      </c>
      <c r="Q320" s="293" t="s">
        <v>85</v>
      </c>
      <c r="R320" s="293" t="s">
        <v>248</v>
      </c>
      <c r="S320" s="293" t="s">
        <v>249</v>
      </c>
      <c r="T320" s="293" t="s">
        <v>315</v>
      </c>
      <c r="U320" s="293" t="s">
        <v>316</v>
      </c>
      <c r="V320" s="294" t="s">
        <v>325</v>
      </c>
    </row>
    <row r="321" spans="2:34" ht="18" customHeight="1">
      <c r="B321" s="267" t="s">
        <v>177</v>
      </c>
      <c r="C321" s="268">
        <f t="shared" ref="C321:V321" si="26">SUM(C322:C329)</f>
        <v>1532</v>
      </c>
      <c r="D321" s="268">
        <f t="shared" si="26"/>
        <v>1936</v>
      </c>
      <c r="E321" s="268">
        <f t="shared" si="26"/>
        <v>7905</v>
      </c>
      <c r="F321" s="268">
        <f t="shared" si="26"/>
        <v>11373</v>
      </c>
      <c r="G321" s="314">
        <f t="shared" si="26"/>
        <v>62</v>
      </c>
      <c r="H321" s="314">
        <f t="shared" si="26"/>
        <v>48</v>
      </c>
      <c r="I321" s="314">
        <f t="shared" si="26"/>
        <v>110</v>
      </c>
      <c r="J321" s="268">
        <f t="shared" si="26"/>
        <v>1594</v>
      </c>
      <c r="K321" s="268">
        <f t="shared" si="26"/>
        <v>7953</v>
      </c>
      <c r="L321" s="268">
        <f t="shared" si="26"/>
        <v>9547</v>
      </c>
      <c r="M321" s="269">
        <f t="shared" si="26"/>
        <v>408</v>
      </c>
      <c r="N321" s="272">
        <f t="shared" si="26"/>
        <v>194</v>
      </c>
      <c r="O321" s="272">
        <f t="shared" si="26"/>
        <v>602</v>
      </c>
      <c r="P321" s="270">
        <f t="shared" si="26"/>
        <v>8</v>
      </c>
      <c r="Q321" s="270">
        <f t="shared" si="26"/>
        <v>8</v>
      </c>
      <c r="R321" s="270">
        <f t="shared" si="26"/>
        <v>16</v>
      </c>
      <c r="S321" s="271">
        <f t="shared" si="26"/>
        <v>1178</v>
      </c>
      <c r="T321" s="271">
        <f t="shared" si="26"/>
        <v>3114</v>
      </c>
      <c r="U321" s="271">
        <f t="shared" si="26"/>
        <v>7751</v>
      </c>
      <c r="V321" s="278">
        <f t="shared" si="26"/>
        <v>8929</v>
      </c>
    </row>
    <row r="322" spans="2:34" s="251" customFormat="1" ht="19.5" customHeight="1">
      <c r="B322" s="257" t="s">
        <v>193</v>
      </c>
      <c r="C322" s="274">
        <v>283</v>
      </c>
      <c r="D322" s="274">
        <v>218</v>
      </c>
      <c r="E322" s="274">
        <v>1341</v>
      </c>
      <c r="F322" s="274">
        <f>SUM(C322:E322)</f>
        <v>1842</v>
      </c>
      <c r="G322" s="316">
        <v>14</v>
      </c>
      <c r="H322" s="316">
        <v>13</v>
      </c>
      <c r="I322" s="316">
        <f>SUM(G322:H322)</f>
        <v>27</v>
      </c>
      <c r="J322" s="274">
        <f>C322+G322</f>
        <v>297</v>
      </c>
      <c r="K322" s="274">
        <f>E322+H322</f>
        <v>1354</v>
      </c>
      <c r="L322" s="274">
        <f>J322+K322</f>
        <v>1651</v>
      </c>
      <c r="M322" s="275">
        <v>69</v>
      </c>
      <c r="N322" s="275">
        <v>13</v>
      </c>
      <c r="O322" s="275">
        <f>M322+N322</f>
        <v>82</v>
      </c>
      <c r="P322" s="276">
        <v>3</v>
      </c>
      <c r="Q322" s="276">
        <v>7</v>
      </c>
      <c r="R322" s="276">
        <f>P322+Q322</f>
        <v>10</v>
      </c>
      <c r="S322" s="363">
        <f t="shared" ref="S322:S329" si="27">+J322-M322-P322</f>
        <v>225</v>
      </c>
      <c r="T322" s="261">
        <f t="shared" ref="T322:T329" si="28">D322+J322-M322-P322</f>
        <v>443</v>
      </c>
      <c r="U322" s="277">
        <f t="shared" ref="U322:U329" si="29">+K322-N322-Q322</f>
        <v>1334</v>
      </c>
      <c r="V322" s="277">
        <f t="shared" ref="V322:V329" si="30">+S322+U322</f>
        <v>1559</v>
      </c>
      <c r="W322" s="252"/>
      <c r="X322" s="252"/>
      <c r="Y322" s="252"/>
      <c r="Z322" s="252"/>
      <c r="AA322" s="252"/>
      <c r="AB322" s="252"/>
      <c r="AC322" s="252"/>
      <c r="AD322" s="252"/>
      <c r="AE322" s="252"/>
      <c r="AF322" s="252"/>
      <c r="AG322" s="252"/>
      <c r="AH322" s="252"/>
    </row>
    <row r="323" spans="2:34" s="251" customFormat="1" ht="19.5" customHeight="1">
      <c r="B323" s="257" t="s">
        <v>194</v>
      </c>
      <c r="C323" s="258">
        <v>169</v>
      </c>
      <c r="D323" s="258">
        <v>277</v>
      </c>
      <c r="E323" s="258">
        <v>1069</v>
      </c>
      <c r="F323" s="258">
        <f>SUM(C323:E323)</f>
        <v>1515</v>
      </c>
      <c r="G323" s="315">
        <v>4</v>
      </c>
      <c r="H323" s="315">
        <v>1</v>
      </c>
      <c r="I323" s="315">
        <f>SUM(G323:H323)</f>
        <v>5</v>
      </c>
      <c r="J323" s="258">
        <f>C323+G323</f>
        <v>173</v>
      </c>
      <c r="K323" s="258">
        <f>E323+H323</f>
        <v>1070</v>
      </c>
      <c r="L323" s="258">
        <f>J323+K323</f>
        <v>1243</v>
      </c>
      <c r="M323" s="259">
        <v>50</v>
      </c>
      <c r="N323" s="259">
        <v>7</v>
      </c>
      <c r="O323" s="259">
        <f>M323+N323</f>
        <v>57</v>
      </c>
      <c r="P323" s="260">
        <v>0</v>
      </c>
      <c r="Q323" s="260">
        <v>0</v>
      </c>
      <c r="R323" s="260">
        <f>P323+Q323</f>
        <v>0</v>
      </c>
      <c r="S323" s="360">
        <f t="shared" si="27"/>
        <v>123</v>
      </c>
      <c r="T323" s="261">
        <f t="shared" si="28"/>
        <v>400</v>
      </c>
      <c r="U323" s="261">
        <f t="shared" si="29"/>
        <v>1063</v>
      </c>
      <c r="V323" s="261">
        <f t="shared" si="30"/>
        <v>1186</v>
      </c>
      <c r="W323" s="252"/>
      <c r="X323" s="252"/>
      <c r="Y323" s="252"/>
      <c r="Z323" s="252"/>
      <c r="AA323" s="252"/>
      <c r="AB323" s="252"/>
      <c r="AC323" s="252"/>
      <c r="AD323" s="252"/>
      <c r="AE323" s="252"/>
      <c r="AF323" s="252"/>
      <c r="AG323" s="252"/>
      <c r="AH323" s="252"/>
    </row>
    <row r="324" spans="2:34" s="251" customFormat="1" ht="19.5" customHeight="1">
      <c r="B324" s="257" t="s">
        <v>192</v>
      </c>
      <c r="C324" s="258">
        <v>238</v>
      </c>
      <c r="D324" s="258">
        <v>584</v>
      </c>
      <c r="E324" s="258">
        <v>232</v>
      </c>
      <c r="F324" s="258">
        <f t="shared" ref="F324:F329" si="31">SUM(C324:E324)</f>
        <v>1054</v>
      </c>
      <c r="G324" s="315">
        <v>7</v>
      </c>
      <c r="H324" s="315">
        <v>6</v>
      </c>
      <c r="I324" s="315">
        <f t="shared" ref="I324:I329" si="32">SUM(G324:H324)</f>
        <v>13</v>
      </c>
      <c r="J324" s="258">
        <f t="shared" ref="J324:J329" si="33">C324+G324</f>
        <v>245</v>
      </c>
      <c r="K324" s="258">
        <f t="shared" ref="K324:K329" si="34">E324+H324</f>
        <v>238</v>
      </c>
      <c r="L324" s="258">
        <f t="shared" ref="L324:L329" si="35">J324+K324</f>
        <v>483</v>
      </c>
      <c r="M324" s="259">
        <v>95</v>
      </c>
      <c r="N324" s="259">
        <v>0</v>
      </c>
      <c r="O324" s="259">
        <f t="shared" ref="O324:O329" si="36">M324+N324</f>
        <v>95</v>
      </c>
      <c r="P324" s="260">
        <v>3</v>
      </c>
      <c r="Q324" s="260">
        <v>0</v>
      </c>
      <c r="R324" s="260">
        <f t="shared" ref="R324:R328" si="37">P324+Q324</f>
        <v>3</v>
      </c>
      <c r="S324" s="360">
        <f t="shared" si="27"/>
        <v>147</v>
      </c>
      <c r="T324" s="261">
        <f t="shared" si="28"/>
        <v>731</v>
      </c>
      <c r="U324" s="261">
        <f t="shared" si="29"/>
        <v>238</v>
      </c>
      <c r="V324" s="261">
        <f t="shared" si="30"/>
        <v>385</v>
      </c>
      <c r="W324" s="252"/>
      <c r="X324" s="252"/>
      <c r="Y324" s="252"/>
      <c r="Z324" s="252"/>
      <c r="AA324" s="252"/>
      <c r="AB324" s="252"/>
      <c r="AC324" s="252"/>
      <c r="AD324" s="252"/>
      <c r="AE324" s="252"/>
      <c r="AF324" s="252"/>
      <c r="AG324" s="252"/>
      <c r="AH324" s="252"/>
    </row>
    <row r="325" spans="2:34" s="251" customFormat="1" ht="19.5" customHeight="1">
      <c r="B325" s="257" t="s">
        <v>195</v>
      </c>
      <c r="C325" s="258">
        <v>257</v>
      </c>
      <c r="D325" s="258">
        <v>108</v>
      </c>
      <c r="E325" s="258">
        <v>1136</v>
      </c>
      <c r="F325" s="258">
        <f t="shared" si="31"/>
        <v>1501</v>
      </c>
      <c r="G325" s="315">
        <v>4</v>
      </c>
      <c r="H325" s="315">
        <v>1</v>
      </c>
      <c r="I325" s="315">
        <f t="shared" si="32"/>
        <v>5</v>
      </c>
      <c r="J325" s="258">
        <f t="shared" si="33"/>
        <v>261</v>
      </c>
      <c r="K325" s="258">
        <f t="shared" si="34"/>
        <v>1137</v>
      </c>
      <c r="L325" s="258">
        <f t="shared" si="35"/>
        <v>1398</v>
      </c>
      <c r="M325" s="259">
        <v>84</v>
      </c>
      <c r="N325" s="259">
        <v>0</v>
      </c>
      <c r="O325" s="259">
        <f t="shared" si="36"/>
        <v>84</v>
      </c>
      <c r="P325" s="260">
        <v>0</v>
      </c>
      <c r="Q325" s="260">
        <v>0</v>
      </c>
      <c r="R325" s="260">
        <f t="shared" si="37"/>
        <v>0</v>
      </c>
      <c r="S325" s="360">
        <f t="shared" si="27"/>
        <v>177</v>
      </c>
      <c r="T325" s="261">
        <f t="shared" si="28"/>
        <v>285</v>
      </c>
      <c r="U325" s="261">
        <f t="shared" si="29"/>
        <v>1137</v>
      </c>
      <c r="V325" s="261">
        <f t="shared" si="30"/>
        <v>1314</v>
      </c>
      <c r="W325" s="252"/>
      <c r="X325" s="252"/>
      <c r="Y325" s="252"/>
      <c r="Z325" s="252"/>
      <c r="AA325" s="252"/>
      <c r="AB325" s="252"/>
      <c r="AC325" s="252"/>
      <c r="AD325" s="252"/>
      <c r="AE325" s="252"/>
      <c r="AF325" s="252"/>
      <c r="AG325" s="252"/>
      <c r="AH325" s="252"/>
    </row>
    <row r="326" spans="2:34" s="251" customFormat="1" ht="19.5" customHeight="1">
      <c r="B326" s="257" t="s">
        <v>198</v>
      </c>
      <c r="C326" s="258">
        <f>16+14</f>
        <v>30</v>
      </c>
      <c r="D326" s="258">
        <f>173-14</f>
        <v>159</v>
      </c>
      <c r="E326" s="258">
        <v>835</v>
      </c>
      <c r="F326" s="258">
        <f t="shared" si="31"/>
        <v>1024</v>
      </c>
      <c r="G326" s="315">
        <v>1</v>
      </c>
      <c r="H326" s="315">
        <v>14</v>
      </c>
      <c r="I326" s="315">
        <f t="shared" si="32"/>
        <v>15</v>
      </c>
      <c r="J326" s="258">
        <f t="shared" si="33"/>
        <v>31</v>
      </c>
      <c r="K326" s="258">
        <f t="shared" si="34"/>
        <v>849</v>
      </c>
      <c r="L326" s="258">
        <f t="shared" si="35"/>
        <v>880</v>
      </c>
      <c r="M326" s="259">
        <v>31</v>
      </c>
      <c r="N326" s="259">
        <v>173</v>
      </c>
      <c r="O326" s="259">
        <f t="shared" si="36"/>
        <v>204</v>
      </c>
      <c r="P326" s="260">
        <v>0</v>
      </c>
      <c r="Q326" s="260">
        <v>0</v>
      </c>
      <c r="R326" s="260">
        <f t="shared" si="37"/>
        <v>0</v>
      </c>
      <c r="S326" s="360">
        <f t="shared" si="27"/>
        <v>0</v>
      </c>
      <c r="T326" s="261">
        <f t="shared" si="28"/>
        <v>159</v>
      </c>
      <c r="U326" s="261">
        <f t="shared" si="29"/>
        <v>676</v>
      </c>
      <c r="V326" s="261">
        <f t="shared" si="30"/>
        <v>676</v>
      </c>
      <c r="W326" s="252"/>
      <c r="X326" s="252"/>
      <c r="Y326" s="252"/>
      <c r="Z326" s="252"/>
      <c r="AA326" s="252"/>
      <c r="AB326" s="252"/>
      <c r="AC326" s="252"/>
      <c r="AD326" s="252"/>
      <c r="AE326" s="252"/>
      <c r="AF326" s="252"/>
      <c r="AG326" s="252"/>
      <c r="AH326" s="252"/>
    </row>
    <row r="327" spans="2:34" s="251" customFormat="1" ht="19.5" customHeight="1">
      <c r="B327" s="257" t="s">
        <v>251</v>
      </c>
      <c r="C327" s="258">
        <v>156</v>
      </c>
      <c r="D327" s="258">
        <v>501</v>
      </c>
      <c r="E327" s="258">
        <v>2219</v>
      </c>
      <c r="F327" s="258">
        <f t="shared" si="31"/>
        <v>2876</v>
      </c>
      <c r="G327" s="315">
        <v>4</v>
      </c>
      <c r="H327" s="315">
        <v>6</v>
      </c>
      <c r="I327" s="315">
        <f t="shared" si="32"/>
        <v>10</v>
      </c>
      <c r="J327" s="258">
        <f t="shared" si="33"/>
        <v>160</v>
      </c>
      <c r="K327" s="258">
        <f t="shared" si="34"/>
        <v>2225</v>
      </c>
      <c r="L327" s="258">
        <f t="shared" si="35"/>
        <v>2385</v>
      </c>
      <c r="M327" s="259">
        <v>50</v>
      </c>
      <c r="N327" s="259">
        <v>0</v>
      </c>
      <c r="O327" s="259">
        <f t="shared" si="36"/>
        <v>50</v>
      </c>
      <c r="P327" s="260">
        <v>2</v>
      </c>
      <c r="Q327" s="260">
        <v>1</v>
      </c>
      <c r="R327" s="260">
        <f t="shared" si="37"/>
        <v>3</v>
      </c>
      <c r="S327" s="362">
        <f t="shared" si="27"/>
        <v>108</v>
      </c>
      <c r="T327" s="261">
        <f t="shared" si="28"/>
        <v>609</v>
      </c>
      <c r="U327" s="261">
        <f t="shared" si="29"/>
        <v>2224</v>
      </c>
      <c r="V327" s="261">
        <f t="shared" si="30"/>
        <v>2332</v>
      </c>
      <c r="W327" s="252"/>
      <c r="X327" s="252"/>
      <c r="Y327" s="252"/>
      <c r="Z327" s="252"/>
      <c r="AA327" s="252"/>
      <c r="AB327" s="252"/>
      <c r="AC327" s="252"/>
      <c r="AD327" s="252"/>
      <c r="AE327" s="252"/>
      <c r="AF327" s="252"/>
      <c r="AG327" s="252"/>
      <c r="AH327" s="252"/>
    </row>
    <row r="328" spans="2:34" s="251" customFormat="1" ht="19.5" customHeight="1">
      <c r="B328" s="257" t="s">
        <v>197</v>
      </c>
      <c r="C328" s="258">
        <v>22</v>
      </c>
      <c r="D328" s="258">
        <v>13</v>
      </c>
      <c r="E328" s="258">
        <v>7</v>
      </c>
      <c r="F328" s="258">
        <f t="shared" si="31"/>
        <v>42</v>
      </c>
      <c r="G328" s="315">
        <v>21</v>
      </c>
      <c r="H328" s="315">
        <v>2</v>
      </c>
      <c r="I328" s="315">
        <f t="shared" si="32"/>
        <v>23</v>
      </c>
      <c r="J328" s="258">
        <f t="shared" si="33"/>
        <v>43</v>
      </c>
      <c r="K328" s="258">
        <f t="shared" si="34"/>
        <v>9</v>
      </c>
      <c r="L328" s="258">
        <f t="shared" si="35"/>
        <v>52</v>
      </c>
      <c r="M328" s="259">
        <v>8</v>
      </c>
      <c r="N328" s="259">
        <v>0</v>
      </c>
      <c r="O328" s="259">
        <f t="shared" si="36"/>
        <v>8</v>
      </c>
      <c r="P328" s="260">
        <v>0</v>
      </c>
      <c r="Q328" s="260">
        <v>0</v>
      </c>
      <c r="R328" s="260">
        <f t="shared" si="37"/>
        <v>0</v>
      </c>
      <c r="S328" s="362">
        <f t="shared" si="27"/>
        <v>35</v>
      </c>
      <c r="T328" s="261">
        <f t="shared" si="28"/>
        <v>48</v>
      </c>
      <c r="U328" s="261">
        <f t="shared" si="29"/>
        <v>9</v>
      </c>
      <c r="V328" s="261">
        <f t="shared" si="30"/>
        <v>44</v>
      </c>
      <c r="W328" s="252"/>
      <c r="X328" s="252"/>
      <c r="Y328" s="252"/>
      <c r="Z328" s="252"/>
      <c r="AA328" s="252"/>
      <c r="AB328" s="252"/>
      <c r="AC328" s="252"/>
      <c r="AD328" s="252"/>
      <c r="AE328" s="252"/>
      <c r="AF328" s="252"/>
      <c r="AG328" s="252"/>
      <c r="AH328" s="252"/>
    </row>
    <row r="329" spans="2:34" s="251" customFormat="1" ht="19.5" customHeight="1">
      <c r="B329" s="262" t="s">
        <v>196</v>
      </c>
      <c r="C329" s="263">
        <v>377</v>
      </c>
      <c r="D329" s="263">
        <v>76</v>
      </c>
      <c r="E329" s="263">
        <v>1066</v>
      </c>
      <c r="F329" s="258">
        <f t="shared" si="31"/>
        <v>1519</v>
      </c>
      <c r="G329" s="317">
        <v>7</v>
      </c>
      <c r="H329" s="317">
        <v>5</v>
      </c>
      <c r="I329" s="315">
        <f t="shared" si="32"/>
        <v>12</v>
      </c>
      <c r="J329" s="258">
        <f t="shared" si="33"/>
        <v>384</v>
      </c>
      <c r="K329" s="258">
        <f t="shared" si="34"/>
        <v>1071</v>
      </c>
      <c r="L329" s="258">
        <f t="shared" si="35"/>
        <v>1455</v>
      </c>
      <c r="M329" s="264">
        <v>21</v>
      </c>
      <c r="N329" s="264">
        <v>1</v>
      </c>
      <c r="O329" s="259">
        <f t="shared" si="36"/>
        <v>22</v>
      </c>
      <c r="P329" s="265">
        <v>0</v>
      </c>
      <c r="Q329" s="265">
        <v>0</v>
      </c>
      <c r="R329" s="260">
        <v>0</v>
      </c>
      <c r="S329" s="362">
        <f t="shared" si="27"/>
        <v>363</v>
      </c>
      <c r="T329" s="261">
        <f t="shared" si="28"/>
        <v>439</v>
      </c>
      <c r="U329" s="261">
        <f t="shared" si="29"/>
        <v>1070</v>
      </c>
      <c r="V329" s="266">
        <f t="shared" si="30"/>
        <v>1433</v>
      </c>
      <c r="W329" s="252"/>
      <c r="X329" s="252"/>
      <c r="Y329" s="252"/>
      <c r="Z329" s="252"/>
      <c r="AA329" s="252"/>
      <c r="AB329" s="252"/>
      <c r="AC329" s="252"/>
      <c r="AD329" s="252"/>
      <c r="AE329" s="252"/>
      <c r="AF329" s="252"/>
      <c r="AG329" s="252"/>
      <c r="AH329" s="252"/>
    </row>
    <row r="330" spans="2:34" s="43" customFormat="1" ht="12.75" customHeight="1">
      <c r="B330" s="427" t="s">
        <v>303</v>
      </c>
      <c r="C330" s="427"/>
      <c r="D330" s="427"/>
      <c r="E330" s="427"/>
      <c r="F330" s="427"/>
      <c r="G330" s="427"/>
      <c r="H330" s="427"/>
      <c r="I330" s="427"/>
      <c r="J330" s="427"/>
      <c r="K330" s="427"/>
      <c r="L330" s="427"/>
      <c r="M330" s="427"/>
      <c r="N330" s="427"/>
      <c r="O330" s="427"/>
      <c r="P330" s="427"/>
      <c r="Q330" s="427"/>
      <c r="R330" s="427"/>
      <c r="S330" s="427"/>
      <c r="T330" s="427"/>
      <c r="U330" s="427"/>
      <c r="V330" s="427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</row>
    <row r="331" spans="2:34" s="43" customFormat="1" ht="10.5" customHeight="1">
      <c r="B331" s="414"/>
      <c r="C331" s="414"/>
      <c r="D331" s="414"/>
      <c r="E331" s="414"/>
      <c r="F331" s="414"/>
      <c r="G331" s="414"/>
      <c r="H331" s="414"/>
      <c r="I331" s="414"/>
      <c r="J331" s="414"/>
      <c r="K331" s="414"/>
      <c r="L331" s="414"/>
      <c r="M331" s="414"/>
      <c r="N331" s="414"/>
      <c r="O331" s="414"/>
      <c r="P331" s="414"/>
      <c r="Q331" s="414"/>
      <c r="R331" s="414"/>
      <c r="S331" s="414"/>
      <c r="T331" s="414"/>
      <c r="U331" s="414"/>
      <c r="V331" s="41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</row>
    <row r="332" spans="2:34" s="43" customFormat="1" ht="10.5" customHeight="1">
      <c r="B332" s="312"/>
      <c r="C332" s="312"/>
      <c r="D332" s="341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  <c r="Q332" s="312"/>
      <c r="R332" s="312"/>
      <c r="S332" s="312"/>
      <c r="T332" s="348"/>
      <c r="U332" s="312"/>
      <c r="V332" s="312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</row>
    <row r="333" spans="2:34" s="43" customFormat="1" ht="10.5" customHeight="1">
      <c r="B333" s="312"/>
      <c r="C333" s="312"/>
      <c r="D333" s="341"/>
      <c r="E333" s="312"/>
      <c r="F333" s="312"/>
      <c r="G333" s="312"/>
      <c r="H333" s="312"/>
      <c r="I333" s="312"/>
      <c r="J333" s="312"/>
      <c r="K333" s="312"/>
      <c r="L333" s="312"/>
      <c r="M333" s="312"/>
      <c r="N333" s="312"/>
      <c r="O333" s="312"/>
      <c r="P333" s="312"/>
      <c r="Q333" s="312"/>
      <c r="R333" s="312"/>
      <c r="S333" s="312"/>
      <c r="T333" s="348"/>
      <c r="U333" s="312"/>
      <c r="V333" s="312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</row>
    <row r="334" spans="2:34" s="43" customFormat="1" ht="10.5" customHeight="1">
      <c r="B334" s="249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</row>
    <row r="335" spans="2:34" s="43" customFormat="1" ht="10.5" customHeight="1">
      <c r="B335" s="249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</row>
    <row r="336" spans="2:34" s="43" customFormat="1" ht="10.5" customHeight="1">
      <c r="B336" s="249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</row>
    <row r="337" spans="2:34" s="43" customFormat="1" ht="10.5" customHeight="1">
      <c r="B337" s="249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</row>
    <row r="338" spans="2:34" s="43" customFormat="1" ht="10.5" customHeight="1">
      <c r="B338" s="249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</row>
    <row r="339" spans="2:34" s="43" customFormat="1" ht="10.5" customHeight="1">
      <c r="B339" s="249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</row>
    <row r="340" spans="2:34" s="43" customFormat="1" ht="10.5" customHeight="1">
      <c r="B340" s="249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</row>
    <row r="341" spans="2:34" s="43" customFormat="1" ht="10.5" customHeight="1">
      <c r="B341" s="249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</row>
    <row r="342" spans="2:34" s="43" customFormat="1" ht="10.5" customHeight="1">
      <c r="B342" s="249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</row>
    <row r="343" spans="2:34" s="43" customFormat="1" ht="10.5" customHeight="1">
      <c r="B343" s="249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</row>
    <row r="344" spans="2:34" s="43" customFormat="1" ht="10.5" customHeight="1">
      <c r="B344" s="249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</row>
    <row r="345" spans="2:34" s="43" customFormat="1" ht="10.5" customHeight="1">
      <c r="B345" s="249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</row>
    <row r="346" spans="2:34" s="43" customFormat="1" ht="10.5" customHeight="1">
      <c r="B346" s="249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</row>
    <row r="347" spans="2:34" s="43" customFormat="1" ht="10.5" customHeight="1">
      <c r="B347" s="249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</row>
    <row r="348" spans="2:34" s="43" customFormat="1" ht="10.5" customHeight="1">
      <c r="B348" s="249"/>
      <c r="C348" s="250"/>
      <c r="D348" s="250"/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</row>
    <row r="349" spans="2:34" s="43" customFormat="1" ht="10.5" customHeight="1">
      <c r="B349" s="249"/>
      <c r="C349" s="250"/>
      <c r="D349" s="250"/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</row>
    <row r="350" spans="2:34" s="43" customFormat="1" ht="10.5" customHeight="1">
      <c r="B350" s="249"/>
      <c r="C350" s="250"/>
      <c r="D350" s="250"/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</row>
    <row r="351" spans="2:34" s="43" customFormat="1" ht="10.5" customHeight="1">
      <c r="B351" s="249"/>
      <c r="C351" s="250"/>
      <c r="D351" s="250"/>
      <c r="E351" s="250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</row>
    <row r="352" spans="2:34" s="43" customFormat="1" ht="10.5" customHeight="1">
      <c r="B352" s="249"/>
      <c r="C352" s="250"/>
      <c r="D352" s="250"/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</row>
    <row r="353" spans="2:34" s="43" customFormat="1" ht="10.5" customHeight="1">
      <c r="B353" s="249"/>
      <c r="C353" s="250"/>
      <c r="D353" s="250"/>
      <c r="E353" s="250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/>
      <c r="P353" s="250"/>
      <c r="Q353" s="250"/>
      <c r="R353" s="250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</row>
    <row r="354" spans="2:34" s="43" customFormat="1" ht="10.5" customHeight="1">
      <c r="B354" s="249"/>
      <c r="C354" s="250"/>
      <c r="D354" s="250"/>
      <c r="E354" s="250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/>
      <c r="P354" s="250"/>
      <c r="Q354" s="250"/>
      <c r="R354" s="250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</row>
    <row r="355" spans="2:34" s="43" customFormat="1" ht="10.5" customHeight="1">
      <c r="B355" s="249"/>
      <c r="C355" s="250"/>
      <c r="D355" s="250"/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</row>
    <row r="356" spans="2:34" s="43" customFormat="1" ht="10.5" customHeight="1">
      <c r="B356" s="249"/>
      <c r="C356" s="250"/>
      <c r="D356" s="250"/>
      <c r="E356" s="250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</row>
    <row r="357" spans="2:34" s="43" customFormat="1" ht="10.5" customHeight="1">
      <c r="B357" s="249"/>
      <c r="C357" s="250"/>
      <c r="D357" s="250"/>
      <c r="E357" s="250"/>
      <c r="F357" s="250"/>
      <c r="G357" s="250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</row>
    <row r="358" spans="2:34" s="43" customFormat="1" ht="10.5" customHeight="1">
      <c r="B358" s="249"/>
      <c r="C358" s="250"/>
      <c r="D358" s="250"/>
      <c r="E358" s="250"/>
      <c r="F358" s="250"/>
      <c r="G358" s="250"/>
      <c r="H358" s="250"/>
      <c r="I358" s="250"/>
      <c r="J358" s="250"/>
      <c r="K358" s="250"/>
      <c r="L358" s="250"/>
      <c r="M358" s="250"/>
      <c r="N358" s="250"/>
      <c r="O358" s="250"/>
      <c r="P358" s="250"/>
      <c r="Q358" s="250"/>
      <c r="R358" s="250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</row>
    <row r="359" spans="2:34" s="43" customFormat="1" ht="10.5" customHeight="1">
      <c r="B359" s="249"/>
      <c r="C359" s="250"/>
      <c r="D359" s="250"/>
      <c r="E359" s="250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/>
      <c r="P359" s="250"/>
      <c r="Q359" s="250"/>
      <c r="R359" s="250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</row>
    <row r="360" spans="2:34" s="43" customFormat="1" ht="10.5" customHeight="1">
      <c r="B360" s="249"/>
      <c r="C360" s="250"/>
      <c r="D360" s="250"/>
      <c r="E360" s="250"/>
      <c r="F360" s="250"/>
      <c r="G360" s="250"/>
      <c r="H360" s="250"/>
      <c r="I360" s="250"/>
      <c r="J360" s="250"/>
      <c r="K360" s="250"/>
      <c r="L360" s="250"/>
      <c r="M360" s="250"/>
      <c r="N360" s="250"/>
      <c r="O360" s="250"/>
      <c r="P360" s="250"/>
      <c r="Q360" s="250"/>
      <c r="R360" s="250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</row>
    <row r="361" spans="2:34" s="43" customFormat="1" ht="10.5" customHeight="1">
      <c r="B361" s="249"/>
      <c r="C361" s="250"/>
      <c r="D361" s="250"/>
      <c r="E361" s="250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/>
      <c r="P361" s="250"/>
      <c r="Q361" s="250"/>
      <c r="R361" s="250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</row>
    <row r="362" spans="2:34" s="43" customFormat="1" ht="10.5" customHeight="1">
      <c r="B362" s="249"/>
      <c r="C362" s="250"/>
      <c r="D362" s="250"/>
      <c r="E362" s="250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/>
      <c r="P362" s="250"/>
      <c r="Q362" s="250"/>
      <c r="R362" s="250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</row>
    <row r="363" spans="2:34" s="43" customFormat="1" ht="10.5" customHeight="1">
      <c r="B363" s="249"/>
      <c r="C363" s="250"/>
      <c r="D363" s="250"/>
      <c r="E363" s="250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/>
      <c r="P363" s="250"/>
      <c r="Q363" s="250"/>
      <c r="R363" s="250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</row>
    <row r="364" spans="2:34" s="43" customFormat="1" ht="10.5" customHeight="1">
      <c r="B364" s="249"/>
      <c r="C364" s="250"/>
      <c r="D364" s="250"/>
      <c r="E364" s="250"/>
      <c r="F364" s="250"/>
      <c r="G364" s="250"/>
      <c r="H364" s="250"/>
      <c r="I364" s="250"/>
      <c r="J364" s="250"/>
      <c r="K364" s="250"/>
      <c r="L364" s="250"/>
      <c r="M364" s="250"/>
      <c r="N364" s="250"/>
      <c r="O364" s="250"/>
      <c r="P364" s="250"/>
      <c r="Q364" s="250"/>
      <c r="R364" s="250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</row>
    <row r="365" spans="2:34" s="43" customFormat="1" ht="10.5" customHeight="1">
      <c r="B365" s="249"/>
      <c r="C365" s="250"/>
      <c r="D365" s="250"/>
      <c r="E365" s="250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/>
      <c r="P365" s="250"/>
      <c r="Q365" s="250"/>
      <c r="R365" s="250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</row>
    <row r="366" spans="2:34" s="43" customFormat="1" ht="10.5" customHeight="1">
      <c r="B366" s="249"/>
      <c r="C366" s="250"/>
      <c r="D366" s="250"/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</row>
    <row r="367" spans="2:34" s="43" customFormat="1" ht="10.5" customHeight="1">
      <c r="B367" s="249"/>
      <c r="C367" s="250"/>
      <c r="D367" s="250"/>
      <c r="E367" s="250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</row>
    <row r="368" spans="2:34" s="43" customFormat="1" ht="10.5" customHeight="1">
      <c r="B368" s="249"/>
      <c r="C368" s="250"/>
      <c r="D368" s="250"/>
      <c r="E368" s="250"/>
      <c r="F368" s="250"/>
      <c r="G368" s="250"/>
      <c r="H368" s="250"/>
      <c r="I368" s="250"/>
      <c r="J368" s="250"/>
      <c r="K368" s="250"/>
      <c r="L368" s="250"/>
      <c r="M368" s="250"/>
      <c r="N368" s="250"/>
      <c r="O368" s="250"/>
      <c r="P368" s="250"/>
      <c r="Q368" s="250"/>
      <c r="R368" s="250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</row>
    <row r="369" spans="2:34" s="43" customFormat="1" ht="10.5" customHeight="1">
      <c r="B369" s="249"/>
      <c r="C369" s="250"/>
      <c r="D369" s="250"/>
      <c r="E369" s="250"/>
      <c r="F369" s="250"/>
      <c r="G369" s="250"/>
      <c r="H369" s="250"/>
      <c r="I369" s="250"/>
      <c r="J369" s="250"/>
      <c r="K369" s="250"/>
      <c r="L369" s="250"/>
      <c r="M369" s="250"/>
      <c r="N369" s="250"/>
      <c r="O369" s="250"/>
      <c r="P369" s="250"/>
      <c r="Q369" s="250"/>
      <c r="R369" s="250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</row>
    <row r="370" spans="2:34" s="43" customFormat="1" ht="10.5" customHeight="1">
      <c r="B370" s="249"/>
      <c r="C370" s="250"/>
      <c r="D370" s="250"/>
      <c r="E370" s="250"/>
      <c r="F370" s="250"/>
      <c r="G370" s="250"/>
      <c r="H370" s="250"/>
      <c r="I370" s="250"/>
      <c r="J370" s="250"/>
      <c r="K370" s="250"/>
      <c r="L370" s="250"/>
      <c r="M370" s="250"/>
      <c r="N370" s="250"/>
      <c r="O370" s="250"/>
      <c r="P370" s="250"/>
      <c r="Q370" s="250"/>
      <c r="R370" s="250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</row>
    <row r="371" spans="2:34" s="43" customFormat="1" ht="10.5" customHeight="1">
      <c r="B371" s="249"/>
      <c r="C371" s="250"/>
      <c r="D371" s="250"/>
      <c r="E371" s="250"/>
      <c r="F371" s="250"/>
      <c r="G371" s="250"/>
      <c r="H371" s="250"/>
      <c r="I371" s="250"/>
      <c r="J371" s="250"/>
      <c r="K371" s="250"/>
      <c r="L371" s="250"/>
      <c r="M371" s="250"/>
      <c r="N371" s="250"/>
      <c r="O371" s="250"/>
      <c r="P371" s="250"/>
      <c r="Q371" s="250"/>
      <c r="R371" s="250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</row>
    <row r="372" spans="2:34" s="43" customFormat="1" ht="10.5" customHeight="1">
      <c r="B372" s="249"/>
      <c r="C372" s="250"/>
      <c r="D372" s="250"/>
      <c r="E372" s="250"/>
      <c r="F372" s="250"/>
      <c r="G372" s="250"/>
      <c r="H372" s="250"/>
      <c r="I372" s="250"/>
      <c r="J372" s="250"/>
      <c r="K372" s="250"/>
      <c r="L372" s="250"/>
      <c r="M372" s="250"/>
      <c r="N372" s="250"/>
      <c r="O372" s="250"/>
      <c r="P372" s="250"/>
      <c r="Q372" s="250"/>
      <c r="R372" s="250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</row>
    <row r="373" spans="2:34" s="43" customFormat="1" ht="10.5" customHeight="1">
      <c r="B373" s="249"/>
      <c r="C373" s="250"/>
      <c r="D373" s="250"/>
      <c r="E373" s="250"/>
      <c r="F373" s="250"/>
      <c r="G373" s="250"/>
      <c r="H373" s="250"/>
      <c r="I373" s="250"/>
      <c r="J373" s="250"/>
      <c r="K373" s="250"/>
      <c r="L373" s="250"/>
      <c r="M373" s="250"/>
      <c r="N373" s="250"/>
      <c r="O373" s="250"/>
      <c r="P373" s="250"/>
      <c r="Q373" s="250"/>
      <c r="R373" s="250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</row>
    <row r="374" spans="2:34" s="43" customFormat="1" ht="10.5" customHeight="1">
      <c r="B374" s="249"/>
      <c r="C374" s="250"/>
      <c r="D374" s="250"/>
      <c r="E374" s="250"/>
      <c r="F374" s="250"/>
      <c r="G374" s="250"/>
      <c r="H374" s="250"/>
      <c r="I374" s="250"/>
      <c r="J374" s="250"/>
      <c r="K374" s="250"/>
      <c r="L374" s="250"/>
      <c r="M374" s="250"/>
      <c r="N374" s="250"/>
      <c r="O374" s="250"/>
      <c r="P374" s="250"/>
      <c r="Q374" s="250"/>
      <c r="R374" s="250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</row>
    <row r="375" spans="2:34" s="43" customFormat="1" ht="10.5" customHeight="1">
      <c r="B375" s="249"/>
      <c r="C375" s="250"/>
      <c r="D375" s="250"/>
      <c r="E375" s="250"/>
      <c r="F375" s="250"/>
      <c r="G375" s="250"/>
      <c r="H375" s="250"/>
      <c r="I375" s="250"/>
      <c r="J375" s="250"/>
      <c r="K375" s="250"/>
      <c r="L375" s="250"/>
      <c r="M375" s="250"/>
      <c r="N375" s="250"/>
      <c r="O375" s="250"/>
      <c r="P375" s="250"/>
      <c r="Q375" s="250"/>
      <c r="R375" s="250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</row>
    <row r="376" spans="2:34" s="43" customFormat="1" ht="10.5" customHeight="1">
      <c r="B376" s="249"/>
      <c r="C376" s="250"/>
      <c r="D376" s="250"/>
      <c r="E376" s="250"/>
      <c r="F376" s="250"/>
      <c r="G376" s="250"/>
      <c r="H376" s="250"/>
      <c r="I376" s="250"/>
      <c r="J376" s="250"/>
      <c r="K376" s="250"/>
      <c r="L376" s="250"/>
      <c r="M376" s="250"/>
      <c r="N376" s="250"/>
      <c r="O376" s="250"/>
      <c r="P376" s="250"/>
      <c r="Q376" s="250"/>
      <c r="R376" s="250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</row>
    <row r="377" spans="2:34" s="43" customFormat="1" ht="10.5" customHeight="1">
      <c r="B377" s="249"/>
      <c r="C377" s="250"/>
      <c r="D377" s="250"/>
      <c r="E377" s="250"/>
      <c r="F377" s="250"/>
      <c r="G377" s="250"/>
      <c r="H377" s="250"/>
      <c r="I377" s="250"/>
      <c r="J377" s="250"/>
      <c r="K377" s="250"/>
      <c r="L377" s="250"/>
      <c r="M377" s="250"/>
      <c r="N377" s="250"/>
      <c r="O377" s="250"/>
      <c r="P377" s="250"/>
      <c r="Q377" s="250"/>
      <c r="R377" s="250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</row>
    <row r="378" spans="2:34" s="43" customFormat="1" ht="10.5" customHeight="1">
      <c r="B378" s="249"/>
      <c r="C378" s="250"/>
      <c r="D378" s="250"/>
      <c r="E378" s="250"/>
      <c r="F378" s="250"/>
      <c r="G378" s="250"/>
      <c r="H378" s="250"/>
      <c r="I378" s="250"/>
      <c r="J378" s="250"/>
      <c r="K378" s="250"/>
      <c r="L378" s="250"/>
      <c r="M378" s="250"/>
      <c r="N378" s="250"/>
      <c r="O378" s="250"/>
      <c r="P378" s="250"/>
      <c r="Q378" s="250"/>
      <c r="R378" s="250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</row>
    <row r="379" spans="2:34" s="43" customFormat="1" ht="10.5" customHeight="1">
      <c r="B379" s="249"/>
      <c r="C379" s="250"/>
      <c r="D379" s="250"/>
      <c r="E379" s="250"/>
      <c r="F379" s="250"/>
      <c r="G379" s="250"/>
      <c r="H379" s="250"/>
      <c r="I379" s="250"/>
      <c r="J379" s="250"/>
      <c r="K379" s="250"/>
      <c r="L379" s="250"/>
      <c r="M379" s="250"/>
      <c r="N379" s="250"/>
      <c r="O379" s="250"/>
      <c r="P379" s="250"/>
      <c r="Q379" s="250"/>
      <c r="R379" s="250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</row>
    <row r="380" spans="2:34" s="43" customFormat="1" ht="10.5" customHeight="1">
      <c r="B380" s="249"/>
      <c r="C380" s="250"/>
      <c r="D380" s="250"/>
      <c r="E380" s="250"/>
      <c r="F380" s="250"/>
      <c r="G380" s="250"/>
      <c r="H380" s="250"/>
      <c r="I380" s="250"/>
      <c r="J380" s="250"/>
      <c r="K380" s="250"/>
      <c r="L380" s="250"/>
      <c r="M380" s="250"/>
      <c r="N380" s="250"/>
      <c r="O380" s="250"/>
      <c r="P380" s="250"/>
      <c r="Q380" s="250"/>
      <c r="R380" s="250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</row>
    <row r="381" spans="2:34" s="43" customFormat="1" ht="10.5" customHeight="1">
      <c r="B381" s="249"/>
      <c r="C381" s="250"/>
      <c r="D381" s="250"/>
      <c r="E381" s="250"/>
      <c r="F381" s="250"/>
      <c r="G381" s="250"/>
      <c r="H381" s="250"/>
      <c r="I381" s="250"/>
      <c r="J381" s="250"/>
      <c r="K381" s="250"/>
      <c r="L381" s="250"/>
      <c r="M381" s="250"/>
      <c r="N381" s="250"/>
      <c r="O381" s="250"/>
      <c r="P381" s="250"/>
      <c r="Q381" s="250"/>
      <c r="R381" s="250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</row>
    <row r="382" spans="2:34" s="43" customFormat="1" ht="10.5" customHeight="1">
      <c r="B382" s="249"/>
      <c r="C382" s="250"/>
      <c r="D382" s="250"/>
      <c r="E382" s="250"/>
      <c r="F382" s="250"/>
      <c r="G382" s="250"/>
      <c r="H382" s="250"/>
      <c r="I382" s="250"/>
      <c r="J382" s="250"/>
      <c r="K382" s="250"/>
      <c r="L382" s="250"/>
      <c r="M382" s="250"/>
      <c r="N382" s="250"/>
      <c r="O382" s="250"/>
      <c r="P382" s="250"/>
      <c r="Q382" s="250"/>
      <c r="R382" s="250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</row>
    <row r="383" spans="2:34" s="43" customFormat="1" ht="10.5" customHeight="1">
      <c r="B383" s="249"/>
      <c r="C383" s="250"/>
      <c r="D383" s="250"/>
      <c r="E383" s="250"/>
      <c r="F383" s="250"/>
      <c r="G383" s="250"/>
      <c r="H383" s="250"/>
      <c r="I383" s="250"/>
      <c r="J383" s="250"/>
      <c r="K383" s="250"/>
      <c r="L383" s="250"/>
      <c r="M383" s="250"/>
      <c r="N383" s="250"/>
      <c r="O383" s="250"/>
      <c r="P383" s="250"/>
      <c r="Q383" s="250"/>
      <c r="R383" s="250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</row>
    <row r="384" spans="2:34" s="43" customFormat="1" ht="10.5" customHeight="1">
      <c r="B384" s="249"/>
      <c r="C384" s="250"/>
      <c r="D384" s="250"/>
      <c r="E384" s="250"/>
      <c r="F384" s="250"/>
      <c r="G384" s="250"/>
      <c r="H384" s="250"/>
      <c r="I384" s="250"/>
      <c r="J384" s="250"/>
      <c r="K384" s="250"/>
      <c r="L384" s="250"/>
      <c r="M384" s="250"/>
      <c r="N384" s="250"/>
      <c r="O384" s="250"/>
      <c r="P384" s="250"/>
      <c r="Q384" s="250"/>
      <c r="R384" s="250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</row>
    <row r="385" spans="2:34" s="43" customFormat="1" ht="10.5" customHeight="1">
      <c r="B385" s="249"/>
      <c r="C385" s="250"/>
      <c r="D385" s="250"/>
      <c r="E385" s="250"/>
      <c r="F385" s="250"/>
      <c r="G385" s="250"/>
      <c r="H385" s="250"/>
      <c r="I385" s="250"/>
      <c r="J385" s="250"/>
      <c r="K385" s="250"/>
      <c r="L385" s="250"/>
      <c r="M385" s="250"/>
      <c r="N385" s="250"/>
      <c r="O385" s="250"/>
      <c r="P385" s="250"/>
      <c r="Q385" s="250"/>
      <c r="R385" s="250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</row>
    <row r="386" spans="2:34" s="43" customFormat="1" ht="10.5" customHeight="1">
      <c r="B386" s="249"/>
      <c r="C386" s="250"/>
      <c r="D386" s="250"/>
      <c r="E386" s="250"/>
      <c r="F386" s="250"/>
      <c r="G386" s="250"/>
      <c r="H386" s="250"/>
      <c r="I386" s="250"/>
      <c r="J386" s="250"/>
      <c r="K386" s="250"/>
      <c r="L386" s="250"/>
      <c r="M386" s="250"/>
      <c r="N386" s="250"/>
      <c r="O386" s="250"/>
      <c r="P386" s="250"/>
      <c r="Q386" s="250"/>
      <c r="R386" s="250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</row>
    <row r="387" spans="2:34" s="43" customFormat="1" ht="10.5" customHeight="1">
      <c r="B387" s="249"/>
      <c r="C387" s="250"/>
      <c r="D387" s="250"/>
      <c r="E387" s="250"/>
      <c r="F387" s="250"/>
      <c r="G387" s="250"/>
      <c r="H387" s="250"/>
      <c r="I387" s="250"/>
      <c r="J387" s="250"/>
      <c r="K387" s="250"/>
      <c r="L387" s="250"/>
      <c r="M387" s="250"/>
      <c r="N387" s="250"/>
      <c r="O387" s="250"/>
      <c r="P387" s="250"/>
      <c r="Q387" s="250"/>
      <c r="R387" s="250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</row>
    <row r="388" spans="2:34" s="43" customFormat="1" ht="10.5" customHeight="1">
      <c r="B388" s="249"/>
      <c r="C388" s="250"/>
      <c r="D388" s="250"/>
      <c r="E388" s="250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  <c r="Q388" s="250"/>
      <c r="R388" s="250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</row>
    <row r="389" spans="2:34" s="43" customFormat="1" ht="10.5" customHeight="1">
      <c r="B389" s="249"/>
      <c r="C389" s="250"/>
      <c r="D389" s="250"/>
      <c r="E389" s="250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  <c r="Q389" s="250"/>
      <c r="R389" s="250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</row>
    <row r="390" spans="2:34" s="43" customFormat="1" ht="10.5" customHeight="1">
      <c r="B390" s="249"/>
      <c r="C390" s="250"/>
      <c r="D390" s="250"/>
      <c r="E390" s="250"/>
      <c r="F390" s="250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  <c r="Q390" s="250"/>
      <c r="R390" s="250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</row>
    <row r="391" spans="2:34" s="43" customFormat="1" ht="10.5" customHeight="1">
      <c r="B391" s="249"/>
      <c r="C391" s="250"/>
      <c r="D391" s="250"/>
      <c r="E391" s="250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0"/>
      <c r="Q391" s="250"/>
      <c r="R391" s="250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</row>
    <row r="392" spans="2:34" s="43" customFormat="1" ht="10.5" customHeight="1">
      <c r="B392" s="249"/>
      <c r="C392" s="250"/>
      <c r="D392" s="250"/>
      <c r="E392" s="250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0"/>
      <c r="Q392" s="250"/>
      <c r="R392" s="250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</row>
    <row r="393" spans="2:34" s="43" customFormat="1" ht="10.5" customHeight="1">
      <c r="B393" s="249"/>
      <c r="C393" s="250"/>
      <c r="D393" s="250"/>
      <c r="E393" s="250"/>
      <c r="F393" s="250"/>
      <c r="G393" s="250"/>
      <c r="H393" s="250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</row>
    <row r="394" spans="2:34" s="43" customFormat="1" ht="10.5" customHeight="1">
      <c r="B394" s="249"/>
      <c r="C394" s="250"/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</row>
    <row r="395" spans="2:34" s="43" customFormat="1" ht="10.5" customHeight="1">
      <c r="B395" s="249"/>
      <c r="C395" s="250"/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</row>
    <row r="396" spans="2:34" s="43" customFormat="1" ht="10.5" customHeight="1">
      <c r="B396" s="249"/>
      <c r="C396" s="250"/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</row>
    <row r="397" spans="2:34" s="43" customFormat="1" ht="10.5" customHeight="1">
      <c r="B397" s="249"/>
      <c r="C397" s="250"/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</row>
    <row r="398" spans="2:34" s="43" customFormat="1" ht="10.5" customHeight="1">
      <c r="B398" s="249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</row>
    <row r="399" spans="2:34" s="43" customFormat="1" ht="10.5" customHeight="1">
      <c r="B399" s="249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</row>
    <row r="400" spans="2:34" s="43" customFormat="1" ht="10.5" customHeight="1">
      <c r="B400" s="249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</row>
    <row r="401" spans="2:34" s="43" customFormat="1" ht="10.5" customHeight="1">
      <c r="B401" s="249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</row>
    <row r="402" spans="2:34" s="43" customFormat="1" ht="10.5" customHeight="1">
      <c r="B402" s="249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</row>
    <row r="403" spans="2:34" s="43" customFormat="1" ht="10.5" customHeight="1">
      <c r="B403" s="249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</row>
    <row r="404" spans="2:34" s="43" customFormat="1" ht="10.5" customHeight="1">
      <c r="B404" s="249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</row>
    <row r="405" spans="2:34" s="43" customFormat="1" ht="10.5" customHeight="1">
      <c r="B405" s="249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</row>
    <row r="406" spans="2:34" s="43" customFormat="1" ht="10.5" customHeight="1">
      <c r="B406" s="249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</row>
    <row r="407" spans="2:34" s="43" customFormat="1" ht="10.5" customHeight="1">
      <c r="B407" s="249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</row>
    <row r="408" spans="2:34" s="43" customFormat="1" ht="10.5" customHeight="1">
      <c r="B408" s="249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</row>
    <row r="409" spans="2:34" s="43" customFormat="1" ht="10.5" customHeight="1">
      <c r="B409" s="249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  <c r="N409" s="250"/>
      <c r="O409" s="250"/>
      <c r="P409" s="250"/>
      <c r="Q409" s="250"/>
      <c r="R409" s="250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</row>
    <row r="410" spans="2:34" s="255" customFormat="1" ht="23.25" customHeight="1">
      <c r="B410" s="420" t="s">
        <v>326</v>
      </c>
      <c r="C410" s="421"/>
      <c r="D410" s="421"/>
      <c r="E410" s="421"/>
      <c r="F410" s="421"/>
      <c r="G410" s="421"/>
      <c r="H410" s="421"/>
      <c r="I410" s="421"/>
      <c r="J410" s="421"/>
      <c r="K410" s="421"/>
      <c r="L410" s="421"/>
      <c r="M410" s="421"/>
      <c r="N410" s="421"/>
      <c r="O410" s="421"/>
      <c r="P410" s="421"/>
      <c r="Q410" s="421"/>
      <c r="R410" s="421"/>
      <c r="S410" s="421"/>
      <c r="T410" s="421"/>
      <c r="U410" s="421"/>
      <c r="V410" s="422"/>
    </row>
    <row r="411" spans="2:34" ht="5.0999999999999996" customHeight="1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43"/>
      <c r="T411" s="43"/>
    </row>
    <row r="412" spans="2:34" ht="33.75" customHeight="1">
      <c r="B412" s="411" t="s">
        <v>162</v>
      </c>
      <c r="C412" s="412" t="s">
        <v>233</v>
      </c>
      <c r="D412" s="412"/>
      <c r="E412" s="412"/>
      <c r="F412" s="412" t="s">
        <v>236</v>
      </c>
      <c r="G412" s="423" t="s">
        <v>142</v>
      </c>
      <c r="H412" s="423"/>
      <c r="I412" s="423" t="s">
        <v>235</v>
      </c>
      <c r="J412" s="406" t="s">
        <v>49</v>
      </c>
      <c r="K412" s="406"/>
      <c r="L412" s="406" t="s">
        <v>234</v>
      </c>
      <c r="M412" s="407" t="s">
        <v>174</v>
      </c>
      <c r="N412" s="407"/>
      <c r="O412" s="418" t="s">
        <v>155</v>
      </c>
      <c r="P412" s="415" t="s">
        <v>172</v>
      </c>
      <c r="Q412" s="415"/>
      <c r="R412" s="416" t="s">
        <v>173</v>
      </c>
      <c r="S412" s="413" t="s">
        <v>312</v>
      </c>
      <c r="T412" s="413"/>
      <c r="U412" s="413"/>
      <c r="V412" s="413" t="s">
        <v>314</v>
      </c>
    </row>
    <row r="413" spans="2:34" ht="24" customHeight="1">
      <c r="B413" s="411"/>
      <c r="C413" s="356" t="s">
        <v>170</v>
      </c>
      <c r="D413" s="344" t="s">
        <v>304</v>
      </c>
      <c r="E413" s="305" t="s">
        <v>154</v>
      </c>
      <c r="F413" s="412"/>
      <c r="G413" s="313" t="s">
        <v>170</v>
      </c>
      <c r="H413" s="313" t="s">
        <v>154</v>
      </c>
      <c r="I413" s="423"/>
      <c r="J413" s="345" t="s">
        <v>310</v>
      </c>
      <c r="K413" s="345" t="s">
        <v>154</v>
      </c>
      <c r="L413" s="406"/>
      <c r="M413" s="306" t="s">
        <v>170</v>
      </c>
      <c r="N413" s="306" t="s">
        <v>154</v>
      </c>
      <c r="O413" s="419"/>
      <c r="P413" s="307" t="s">
        <v>170</v>
      </c>
      <c r="Q413" s="307" t="s">
        <v>154</v>
      </c>
      <c r="R413" s="417"/>
      <c r="S413" s="346" t="s">
        <v>171</v>
      </c>
      <c r="T413" s="346" t="s">
        <v>313</v>
      </c>
      <c r="U413" s="346" t="s">
        <v>154</v>
      </c>
      <c r="V413" s="413"/>
    </row>
    <row r="414" spans="2:34" ht="12.75" customHeight="1">
      <c r="B414" s="292"/>
      <c r="C414" s="293" t="s">
        <v>305</v>
      </c>
      <c r="D414" s="293" t="s">
        <v>306</v>
      </c>
      <c r="E414" s="293" t="s">
        <v>164</v>
      </c>
      <c r="F414" s="293" t="s">
        <v>307</v>
      </c>
      <c r="G414" s="293" t="s">
        <v>87</v>
      </c>
      <c r="H414" s="293" t="s">
        <v>79</v>
      </c>
      <c r="I414" s="293" t="s">
        <v>245</v>
      </c>
      <c r="J414" s="293" t="s">
        <v>311</v>
      </c>
      <c r="K414" s="293" t="s">
        <v>309</v>
      </c>
      <c r="L414" s="293" t="s">
        <v>246</v>
      </c>
      <c r="M414" s="293" t="s">
        <v>83</v>
      </c>
      <c r="N414" s="293" t="s">
        <v>175</v>
      </c>
      <c r="O414" s="294" t="s">
        <v>247</v>
      </c>
      <c r="P414" s="293" t="s">
        <v>81</v>
      </c>
      <c r="Q414" s="293" t="s">
        <v>85</v>
      </c>
      <c r="R414" s="293" t="s">
        <v>248</v>
      </c>
      <c r="S414" s="293" t="s">
        <v>249</v>
      </c>
      <c r="T414" s="293" t="s">
        <v>315</v>
      </c>
      <c r="U414" s="293" t="s">
        <v>316</v>
      </c>
      <c r="V414" s="294" t="s">
        <v>325</v>
      </c>
    </row>
    <row r="415" spans="2:34" ht="23.25" customHeight="1">
      <c r="B415" s="267" t="s">
        <v>167</v>
      </c>
      <c r="C415" s="268">
        <f>SUM(C416:C420)</f>
        <v>2648</v>
      </c>
      <c r="D415" s="268">
        <f>SUM(D416:D420)</f>
        <v>0</v>
      </c>
      <c r="E415" s="268">
        <f t="shared" ref="E415:T415" si="38">SUM(E416:E420)</f>
        <v>3593</v>
      </c>
      <c r="F415" s="268">
        <f t="shared" si="38"/>
        <v>6241</v>
      </c>
      <c r="G415" s="314">
        <f t="shared" si="38"/>
        <v>421</v>
      </c>
      <c r="H415" s="314">
        <f t="shared" si="38"/>
        <v>242</v>
      </c>
      <c r="I415" s="314">
        <f t="shared" si="38"/>
        <v>663</v>
      </c>
      <c r="J415" s="268">
        <f t="shared" si="38"/>
        <v>3069</v>
      </c>
      <c r="K415" s="268">
        <f t="shared" si="38"/>
        <v>3835</v>
      </c>
      <c r="L415" s="268">
        <f t="shared" si="38"/>
        <v>6904</v>
      </c>
      <c r="M415" s="269">
        <f t="shared" si="38"/>
        <v>251</v>
      </c>
      <c r="N415" s="269">
        <f t="shared" si="38"/>
        <v>36</v>
      </c>
      <c r="O415" s="272">
        <f t="shared" si="38"/>
        <v>287</v>
      </c>
      <c r="P415" s="270">
        <f t="shared" si="38"/>
        <v>5</v>
      </c>
      <c r="Q415" s="270">
        <f t="shared" si="38"/>
        <v>20</v>
      </c>
      <c r="R415" s="270">
        <f t="shared" si="38"/>
        <v>25</v>
      </c>
      <c r="S415" s="271">
        <f t="shared" si="38"/>
        <v>2813</v>
      </c>
      <c r="T415" s="271">
        <f t="shared" si="38"/>
        <v>2813</v>
      </c>
      <c r="U415" s="271">
        <f>SUM(U416:U420)</f>
        <v>3779</v>
      </c>
      <c r="V415" s="278">
        <f>SUM(V416:V420)</f>
        <v>6592</v>
      </c>
    </row>
    <row r="416" spans="2:34" s="251" customFormat="1" ht="18" customHeight="1">
      <c r="B416" s="273" t="s">
        <v>253</v>
      </c>
      <c r="C416" s="274">
        <v>114</v>
      </c>
      <c r="D416" s="274">
        <v>0</v>
      </c>
      <c r="E416" s="274">
        <v>386</v>
      </c>
      <c r="F416" s="274">
        <f>SUM(C416:E416)</f>
        <v>500</v>
      </c>
      <c r="G416" s="316">
        <v>38</v>
      </c>
      <c r="H416" s="316">
        <v>20</v>
      </c>
      <c r="I416" s="316">
        <f>G416+H416</f>
        <v>58</v>
      </c>
      <c r="J416" s="274">
        <f t="shared" ref="J416" si="39">C416+G416</f>
        <v>152</v>
      </c>
      <c r="K416" s="274">
        <f t="shared" ref="K416" si="40">E416+H416</f>
        <v>406</v>
      </c>
      <c r="L416" s="274">
        <f t="shared" ref="L416" si="41">J416+K416</f>
        <v>558</v>
      </c>
      <c r="M416" s="275">
        <v>22</v>
      </c>
      <c r="N416" s="275">
        <v>7</v>
      </c>
      <c r="O416" s="275">
        <f>M416+N416</f>
        <v>29</v>
      </c>
      <c r="P416" s="276">
        <v>0</v>
      </c>
      <c r="Q416" s="276">
        <v>0</v>
      </c>
      <c r="R416" s="276">
        <f>P416+Q416</f>
        <v>0</v>
      </c>
      <c r="S416" s="363">
        <f t="shared" ref="S416:S420" si="42">+J416-M416-P416</f>
        <v>130</v>
      </c>
      <c r="T416" s="277">
        <f t="shared" ref="T416:T420" si="43">D416+J416-M416-P416</f>
        <v>130</v>
      </c>
      <c r="U416" s="277">
        <f t="shared" ref="U416:U420" si="44">+K416-N416-Q416</f>
        <v>399</v>
      </c>
      <c r="V416" s="277">
        <f t="shared" ref="V416:V420" si="45">+S416+U416</f>
        <v>529</v>
      </c>
      <c r="W416" s="252"/>
      <c r="X416" s="252"/>
      <c r="Y416" s="252"/>
      <c r="Z416" s="252"/>
      <c r="AA416" s="252"/>
      <c r="AB416" s="252"/>
      <c r="AC416" s="252"/>
      <c r="AD416" s="252"/>
      <c r="AE416" s="252"/>
      <c r="AF416" s="252"/>
      <c r="AG416" s="252"/>
      <c r="AH416" s="252"/>
    </row>
    <row r="417" spans="2:34" s="251" customFormat="1" ht="18" customHeight="1">
      <c r="B417" s="297" t="s">
        <v>217</v>
      </c>
      <c r="C417" s="298">
        <v>890</v>
      </c>
      <c r="D417" s="298">
        <v>0</v>
      </c>
      <c r="E417" s="298">
        <v>2261</v>
      </c>
      <c r="F417" s="298">
        <f>SUM(C417:E417)</f>
        <v>3151</v>
      </c>
      <c r="G417" s="320">
        <v>217</v>
      </c>
      <c r="H417" s="320">
        <v>148</v>
      </c>
      <c r="I417" s="320">
        <f>G417+H417</f>
        <v>365</v>
      </c>
      <c r="J417" s="298">
        <f t="shared" ref="J417:J420" si="46">C417+G417</f>
        <v>1107</v>
      </c>
      <c r="K417" s="298">
        <f t="shared" ref="K417:K420" si="47">E417+H417</f>
        <v>2409</v>
      </c>
      <c r="L417" s="298">
        <f t="shared" ref="L417:L420" si="48">J417+K417</f>
        <v>3516</v>
      </c>
      <c r="M417" s="299">
        <v>86</v>
      </c>
      <c r="N417" s="299">
        <v>7</v>
      </c>
      <c r="O417" s="299">
        <f>M417+N417</f>
        <v>93</v>
      </c>
      <c r="P417" s="300">
        <v>2</v>
      </c>
      <c r="Q417" s="300">
        <v>0</v>
      </c>
      <c r="R417" s="300">
        <f>P417+Q417</f>
        <v>2</v>
      </c>
      <c r="S417" s="360">
        <f t="shared" si="42"/>
        <v>1019</v>
      </c>
      <c r="T417" s="261">
        <f t="shared" si="43"/>
        <v>1019</v>
      </c>
      <c r="U417" s="261">
        <f t="shared" si="44"/>
        <v>2402</v>
      </c>
      <c r="V417" s="261">
        <f t="shared" si="45"/>
        <v>3421</v>
      </c>
      <c r="W417" s="252"/>
      <c r="X417" s="252"/>
      <c r="Y417" s="252"/>
      <c r="Z417" s="252"/>
      <c r="AA417" s="252"/>
      <c r="AB417" s="252"/>
      <c r="AC417" s="252"/>
      <c r="AD417" s="252"/>
      <c r="AE417" s="252"/>
      <c r="AF417" s="252"/>
      <c r="AG417" s="252"/>
      <c r="AH417" s="252"/>
    </row>
    <row r="418" spans="2:34" s="251" customFormat="1" ht="18" customHeight="1">
      <c r="B418" s="297" t="s">
        <v>317</v>
      </c>
      <c r="C418" s="258">
        <v>1470</v>
      </c>
      <c r="D418" s="258">
        <v>0</v>
      </c>
      <c r="E418" s="258">
        <v>765</v>
      </c>
      <c r="F418" s="298">
        <f t="shared" ref="F418:F420" si="49">SUM(C418:E418)</f>
        <v>2235</v>
      </c>
      <c r="G418" s="315">
        <v>20</v>
      </c>
      <c r="H418" s="315">
        <v>58</v>
      </c>
      <c r="I418" s="320">
        <f t="shared" ref="I418:I420" si="50">G418+H418</f>
        <v>78</v>
      </c>
      <c r="J418" s="298">
        <f t="shared" si="46"/>
        <v>1490</v>
      </c>
      <c r="K418" s="298">
        <f t="shared" si="47"/>
        <v>823</v>
      </c>
      <c r="L418" s="298">
        <f t="shared" si="48"/>
        <v>2313</v>
      </c>
      <c r="M418" s="259">
        <v>96</v>
      </c>
      <c r="N418" s="259">
        <v>20</v>
      </c>
      <c r="O418" s="299">
        <f t="shared" ref="O418:O420" si="51">M418+N418</f>
        <v>116</v>
      </c>
      <c r="P418" s="260">
        <v>3</v>
      </c>
      <c r="Q418" s="260">
        <v>20</v>
      </c>
      <c r="R418" s="300">
        <f t="shared" ref="R418:R420" si="52">P418+Q418</f>
        <v>23</v>
      </c>
      <c r="S418" s="360">
        <f t="shared" si="42"/>
        <v>1391</v>
      </c>
      <c r="T418" s="261">
        <f t="shared" si="43"/>
        <v>1391</v>
      </c>
      <c r="U418" s="261">
        <f t="shared" si="44"/>
        <v>783</v>
      </c>
      <c r="V418" s="261">
        <f t="shared" si="45"/>
        <v>2174</v>
      </c>
      <c r="W418" s="252"/>
      <c r="X418" s="252"/>
      <c r="Y418" s="252"/>
      <c r="Z418" s="252"/>
      <c r="AA418" s="252"/>
      <c r="AB418" s="252"/>
      <c r="AC418" s="252"/>
      <c r="AD418" s="252"/>
      <c r="AE418" s="252"/>
      <c r="AF418" s="252"/>
      <c r="AG418" s="252"/>
      <c r="AH418" s="252"/>
    </row>
    <row r="419" spans="2:34" s="251" customFormat="1" ht="18" customHeight="1">
      <c r="B419" s="257" t="s">
        <v>254</v>
      </c>
      <c r="C419" s="258">
        <v>62</v>
      </c>
      <c r="D419" s="258">
        <v>0</v>
      </c>
      <c r="E419" s="258">
        <v>123</v>
      </c>
      <c r="F419" s="298">
        <f t="shared" si="49"/>
        <v>185</v>
      </c>
      <c r="G419" s="315">
        <v>68</v>
      </c>
      <c r="H419" s="315">
        <v>9</v>
      </c>
      <c r="I419" s="320">
        <f t="shared" si="50"/>
        <v>77</v>
      </c>
      <c r="J419" s="298">
        <f t="shared" si="46"/>
        <v>130</v>
      </c>
      <c r="K419" s="298">
        <f t="shared" si="47"/>
        <v>132</v>
      </c>
      <c r="L419" s="298">
        <f t="shared" si="48"/>
        <v>262</v>
      </c>
      <c r="M419" s="259">
        <v>18</v>
      </c>
      <c r="N419" s="259">
        <v>1</v>
      </c>
      <c r="O419" s="299">
        <f t="shared" si="51"/>
        <v>19</v>
      </c>
      <c r="P419" s="260">
        <v>0</v>
      </c>
      <c r="Q419" s="260">
        <v>0</v>
      </c>
      <c r="R419" s="300">
        <f t="shared" si="52"/>
        <v>0</v>
      </c>
      <c r="S419" s="360">
        <f t="shared" si="42"/>
        <v>112</v>
      </c>
      <c r="T419" s="261">
        <f t="shared" si="43"/>
        <v>112</v>
      </c>
      <c r="U419" s="261">
        <f t="shared" si="44"/>
        <v>131</v>
      </c>
      <c r="V419" s="261">
        <f t="shared" si="45"/>
        <v>243</v>
      </c>
      <c r="W419" s="252"/>
      <c r="X419" s="252"/>
      <c r="Y419" s="252"/>
      <c r="Z419" s="252"/>
      <c r="AA419" s="252"/>
      <c r="AB419" s="252"/>
      <c r="AC419" s="252"/>
      <c r="AD419" s="252"/>
      <c r="AE419" s="252"/>
      <c r="AF419" s="252"/>
      <c r="AG419" s="252"/>
      <c r="AH419" s="252"/>
    </row>
    <row r="420" spans="2:34" s="251" customFormat="1" ht="18" customHeight="1">
      <c r="B420" s="257" t="s">
        <v>252</v>
      </c>
      <c r="C420" s="289">
        <v>112</v>
      </c>
      <c r="D420" s="289">
        <v>0</v>
      </c>
      <c r="E420" s="289">
        <v>58</v>
      </c>
      <c r="F420" s="298">
        <f t="shared" si="49"/>
        <v>170</v>
      </c>
      <c r="G420" s="319">
        <v>78</v>
      </c>
      <c r="H420" s="319">
        <v>7</v>
      </c>
      <c r="I420" s="320">
        <f t="shared" si="50"/>
        <v>85</v>
      </c>
      <c r="J420" s="298">
        <f t="shared" si="46"/>
        <v>190</v>
      </c>
      <c r="K420" s="298">
        <f t="shared" si="47"/>
        <v>65</v>
      </c>
      <c r="L420" s="298">
        <f t="shared" si="48"/>
        <v>255</v>
      </c>
      <c r="M420" s="290">
        <v>29</v>
      </c>
      <c r="N420" s="290">
        <v>1</v>
      </c>
      <c r="O420" s="299">
        <f t="shared" si="51"/>
        <v>30</v>
      </c>
      <c r="P420" s="291">
        <v>0</v>
      </c>
      <c r="Q420" s="291">
        <v>0</v>
      </c>
      <c r="R420" s="300">
        <f t="shared" si="52"/>
        <v>0</v>
      </c>
      <c r="S420" s="360">
        <f t="shared" si="42"/>
        <v>161</v>
      </c>
      <c r="T420" s="261">
        <f t="shared" si="43"/>
        <v>161</v>
      </c>
      <c r="U420" s="261">
        <f t="shared" si="44"/>
        <v>64</v>
      </c>
      <c r="V420" s="261">
        <f t="shared" si="45"/>
        <v>225</v>
      </c>
      <c r="W420" s="252"/>
      <c r="X420" s="252"/>
      <c r="Y420" s="252"/>
      <c r="Z420" s="252"/>
      <c r="AA420" s="252"/>
      <c r="AB420" s="252"/>
      <c r="AC420" s="252"/>
      <c r="AD420" s="252"/>
      <c r="AE420" s="252"/>
      <c r="AF420" s="252"/>
      <c r="AG420" s="252"/>
      <c r="AH420" s="252"/>
    </row>
    <row r="421" spans="2:34" s="43" customFormat="1" ht="12.75" customHeight="1">
      <c r="B421" s="427" t="s">
        <v>303</v>
      </c>
      <c r="C421" s="427"/>
      <c r="D421" s="427"/>
      <c r="E421" s="427"/>
      <c r="F421" s="427"/>
      <c r="G421" s="427"/>
      <c r="H421" s="427"/>
      <c r="I421" s="427"/>
      <c r="J421" s="427"/>
      <c r="K421" s="427"/>
      <c r="L421" s="427"/>
      <c r="M421" s="427"/>
      <c r="N421" s="427"/>
      <c r="O421" s="427"/>
      <c r="P421" s="427"/>
      <c r="Q421" s="427"/>
      <c r="R421" s="427"/>
      <c r="S421" s="427"/>
      <c r="T421" s="427"/>
      <c r="U421" s="427"/>
      <c r="V421" s="427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</row>
    <row r="422" spans="2:34" s="62" customFormat="1" ht="12.75" customHeight="1">
      <c r="B422" s="414"/>
      <c r="C422" s="414"/>
      <c r="D422" s="414"/>
      <c r="E422" s="414"/>
      <c r="F422" s="414"/>
      <c r="G422" s="414"/>
      <c r="H422" s="414"/>
      <c r="I422" s="414"/>
      <c r="J422" s="414"/>
      <c r="K422" s="414"/>
      <c r="L422" s="414"/>
      <c r="M422" s="414"/>
      <c r="N422" s="414"/>
      <c r="O422" s="414"/>
      <c r="P422" s="414"/>
      <c r="Q422" s="414"/>
      <c r="R422" s="414"/>
      <c r="S422" s="414"/>
      <c r="T422" s="414"/>
      <c r="U422" s="414"/>
      <c r="V422" s="414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</row>
    <row r="423" spans="2:34" s="43" customFormat="1" ht="10.5" customHeight="1">
      <c r="B423" s="249"/>
      <c r="C423" s="250"/>
      <c r="D423" s="250"/>
      <c r="E423" s="250"/>
      <c r="F423" s="250"/>
      <c r="G423" s="250"/>
      <c r="H423" s="250"/>
      <c r="I423" s="250"/>
      <c r="J423" s="250"/>
      <c r="K423" s="250"/>
      <c r="L423" s="250"/>
      <c r="M423" s="250"/>
      <c r="N423" s="250"/>
      <c r="O423" s="250"/>
      <c r="P423" s="250"/>
      <c r="Q423" s="250"/>
      <c r="R423" s="250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</row>
    <row r="424" spans="2:34" s="43" customFormat="1" ht="10.5" customHeight="1">
      <c r="B424" s="249"/>
      <c r="C424" s="250"/>
      <c r="D424" s="250"/>
      <c r="E424" s="250"/>
      <c r="F424" s="250"/>
      <c r="G424" s="250"/>
      <c r="H424" s="250"/>
      <c r="I424" s="250"/>
      <c r="J424" s="250"/>
      <c r="K424" s="250"/>
      <c r="L424" s="250"/>
      <c r="M424" s="250"/>
      <c r="N424" s="250"/>
      <c r="O424" s="250"/>
      <c r="P424" s="250"/>
      <c r="Q424" s="250"/>
      <c r="R424" s="250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</row>
    <row r="425" spans="2:34" s="43" customFormat="1" ht="10.5" customHeight="1">
      <c r="B425" s="249"/>
      <c r="C425" s="250"/>
      <c r="D425" s="250"/>
      <c r="E425" s="250"/>
      <c r="F425" s="250"/>
      <c r="G425" s="250"/>
      <c r="H425" s="250"/>
      <c r="I425" s="250"/>
      <c r="J425" s="250"/>
      <c r="K425" s="250"/>
      <c r="L425" s="250"/>
      <c r="M425" s="250"/>
      <c r="N425" s="250"/>
      <c r="O425" s="250"/>
      <c r="P425" s="250"/>
      <c r="Q425" s="250"/>
      <c r="R425" s="250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</row>
    <row r="426" spans="2:34" s="43" customFormat="1" ht="10.5" customHeight="1">
      <c r="B426" s="249"/>
      <c r="C426" s="250"/>
      <c r="D426" s="250"/>
      <c r="E426" s="250"/>
      <c r="F426" s="250"/>
      <c r="G426" s="250"/>
      <c r="H426" s="250"/>
      <c r="I426" s="250"/>
      <c r="J426" s="250"/>
      <c r="K426" s="250"/>
      <c r="L426" s="250"/>
      <c r="M426" s="250"/>
      <c r="N426" s="250"/>
      <c r="O426" s="250"/>
      <c r="P426" s="250"/>
      <c r="Q426" s="250"/>
      <c r="R426" s="250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</row>
    <row r="427" spans="2:34" s="43" customFormat="1" ht="10.5" customHeight="1">
      <c r="B427" s="249"/>
      <c r="C427" s="250"/>
      <c r="D427" s="250"/>
      <c r="E427" s="250"/>
      <c r="F427" s="250"/>
      <c r="G427" s="250"/>
      <c r="H427" s="250"/>
      <c r="I427" s="250"/>
      <c r="J427" s="250"/>
      <c r="K427" s="250"/>
      <c r="L427" s="250"/>
      <c r="M427" s="250"/>
      <c r="N427" s="250"/>
      <c r="O427" s="250"/>
      <c r="P427" s="250"/>
      <c r="Q427" s="250"/>
      <c r="R427" s="250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</row>
    <row r="428" spans="2:34" s="43" customFormat="1" ht="10.5" customHeight="1">
      <c r="B428" s="249"/>
      <c r="C428" s="250"/>
      <c r="D428" s="250"/>
      <c r="E428" s="250"/>
      <c r="F428" s="250"/>
      <c r="G428" s="250"/>
      <c r="H428" s="250"/>
      <c r="I428" s="250"/>
      <c r="J428" s="250"/>
      <c r="K428" s="250"/>
      <c r="L428" s="250"/>
      <c r="M428" s="250"/>
      <c r="N428" s="250"/>
      <c r="O428" s="250"/>
      <c r="P428" s="250"/>
      <c r="Q428" s="250"/>
      <c r="R428" s="250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</row>
    <row r="429" spans="2:34" s="43" customFormat="1" ht="10.5" customHeight="1">
      <c r="B429" s="249"/>
      <c r="C429" s="250"/>
      <c r="D429" s="250"/>
      <c r="E429" s="250"/>
      <c r="F429" s="250"/>
      <c r="G429" s="250"/>
      <c r="H429" s="250"/>
      <c r="I429" s="250"/>
      <c r="J429" s="250"/>
      <c r="K429" s="250"/>
      <c r="L429" s="250"/>
      <c r="M429" s="250"/>
      <c r="N429" s="250"/>
      <c r="O429" s="250"/>
      <c r="P429" s="250"/>
      <c r="Q429" s="250"/>
      <c r="R429" s="250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</row>
    <row r="430" spans="2:34" s="43" customFormat="1" ht="10.5" customHeight="1">
      <c r="B430" s="249"/>
      <c r="C430" s="250"/>
      <c r="D430" s="250"/>
      <c r="E430" s="250"/>
      <c r="F430" s="250"/>
      <c r="G430" s="250"/>
      <c r="H430" s="250"/>
      <c r="I430" s="250"/>
      <c r="J430" s="250"/>
      <c r="K430" s="250"/>
      <c r="L430" s="250"/>
      <c r="M430" s="250"/>
      <c r="N430" s="250"/>
      <c r="O430" s="250"/>
      <c r="P430" s="250"/>
      <c r="Q430" s="250"/>
      <c r="R430" s="250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</row>
    <row r="431" spans="2:34" s="43" customFormat="1" ht="10.5" customHeight="1">
      <c r="B431" s="249"/>
      <c r="C431" s="250"/>
      <c r="D431" s="250"/>
      <c r="E431" s="250"/>
      <c r="F431" s="250"/>
      <c r="G431" s="250"/>
      <c r="H431" s="250"/>
      <c r="I431" s="250"/>
      <c r="J431" s="250"/>
      <c r="K431" s="250"/>
      <c r="L431" s="250"/>
      <c r="M431" s="250"/>
      <c r="N431" s="250"/>
      <c r="O431" s="250"/>
      <c r="P431" s="250"/>
      <c r="Q431" s="250"/>
      <c r="R431" s="250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</row>
    <row r="432" spans="2:34" s="43" customFormat="1" ht="10.5" customHeight="1">
      <c r="B432" s="249"/>
      <c r="C432" s="250"/>
      <c r="D432" s="250"/>
      <c r="E432" s="250"/>
      <c r="F432" s="250"/>
      <c r="G432" s="250"/>
      <c r="H432" s="250"/>
      <c r="I432" s="250"/>
      <c r="J432" s="250"/>
      <c r="K432" s="250"/>
      <c r="L432" s="250"/>
      <c r="M432" s="250"/>
      <c r="N432" s="250"/>
      <c r="O432" s="250"/>
      <c r="P432" s="250"/>
      <c r="Q432" s="250"/>
      <c r="R432" s="250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</row>
    <row r="433" spans="2:34" s="43" customFormat="1" ht="10.5" customHeight="1">
      <c r="B433" s="249"/>
      <c r="C433" s="250"/>
      <c r="D433" s="250"/>
      <c r="E433" s="250"/>
      <c r="F433" s="250"/>
      <c r="G433" s="250"/>
      <c r="H433" s="250"/>
      <c r="I433" s="250"/>
      <c r="J433" s="250"/>
      <c r="K433" s="250"/>
      <c r="L433" s="250"/>
      <c r="M433" s="250"/>
      <c r="N433" s="250"/>
      <c r="O433" s="250"/>
      <c r="P433" s="250"/>
      <c r="Q433" s="250"/>
      <c r="R433" s="250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</row>
    <row r="434" spans="2:34" s="43" customFormat="1" ht="10.5" customHeight="1">
      <c r="B434" s="249"/>
      <c r="C434" s="250"/>
      <c r="D434" s="250"/>
      <c r="E434" s="250"/>
      <c r="F434" s="250"/>
      <c r="G434" s="250"/>
      <c r="H434" s="250"/>
      <c r="I434" s="250"/>
      <c r="J434" s="250"/>
      <c r="K434" s="250"/>
      <c r="L434" s="250"/>
      <c r="M434" s="250"/>
      <c r="N434" s="250"/>
      <c r="O434" s="250"/>
      <c r="P434" s="250"/>
      <c r="Q434" s="250"/>
      <c r="R434" s="250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</row>
    <row r="435" spans="2:34" s="43" customFormat="1" ht="10.5" customHeight="1">
      <c r="B435" s="249"/>
      <c r="C435" s="250"/>
      <c r="D435" s="250"/>
      <c r="E435" s="250"/>
      <c r="F435" s="250"/>
      <c r="G435" s="250"/>
      <c r="H435" s="250"/>
      <c r="I435" s="250"/>
      <c r="J435" s="250"/>
      <c r="K435" s="250"/>
      <c r="L435" s="250"/>
      <c r="M435" s="250"/>
      <c r="N435" s="250"/>
      <c r="O435" s="250"/>
      <c r="P435" s="250"/>
      <c r="Q435" s="250"/>
      <c r="R435" s="250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</row>
    <row r="436" spans="2:34" s="43" customFormat="1" ht="10.5" customHeight="1">
      <c r="B436" s="249"/>
      <c r="C436" s="250"/>
      <c r="D436" s="250"/>
      <c r="E436" s="250"/>
      <c r="F436" s="250"/>
      <c r="G436" s="250"/>
      <c r="H436" s="250"/>
      <c r="I436" s="250"/>
      <c r="J436" s="250"/>
      <c r="K436" s="250"/>
      <c r="L436" s="250"/>
      <c r="M436" s="250"/>
      <c r="N436" s="250"/>
      <c r="O436" s="250"/>
      <c r="P436" s="250"/>
      <c r="Q436" s="250"/>
      <c r="R436" s="250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</row>
    <row r="437" spans="2:34" s="43" customFormat="1" ht="10.5" customHeight="1">
      <c r="B437" s="249"/>
      <c r="C437" s="250"/>
      <c r="D437" s="250"/>
      <c r="E437" s="250"/>
      <c r="F437" s="250"/>
      <c r="G437" s="250"/>
      <c r="H437" s="250"/>
      <c r="I437" s="250"/>
      <c r="J437" s="250"/>
      <c r="K437" s="250"/>
      <c r="L437" s="250"/>
      <c r="M437" s="250"/>
      <c r="N437" s="250"/>
      <c r="O437" s="250"/>
      <c r="P437" s="250"/>
      <c r="Q437" s="250"/>
      <c r="R437" s="250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</row>
    <row r="438" spans="2:34" s="43" customFormat="1" ht="10.5" customHeight="1">
      <c r="B438" s="249"/>
      <c r="C438" s="250"/>
      <c r="D438" s="250"/>
      <c r="E438" s="250"/>
      <c r="F438" s="250"/>
      <c r="G438" s="250"/>
      <c r="H438" s="250"/>
      <c r="I438" s="250"/>
      <c r="J438" s="250"/>
      <c r="K438" s="250"/>
      <c r="L438" s="250"/>
      <c r="M438" s="250"/>
      <c r="N438" s="250"/>
      <c r="O438" s="250"/>
      <c r="P438" s="250"/>
      <c r="Q438" s="250"/>
      <c r="R438" s="250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</row>
    <row r="439" spans="2:34" s="43" customFormat="1" ht="10.5" customHeight="1">
      <c r="B439" s="249"/>
      <c r="C439" s="250"/>
      <c r="D439" s="250"/>
      <c r="E439" s="250"/>
      <c r="F439" s="250"/>
      <c r="G439" s="250"/>
      <c r="H439" s="250"/>
      <c r="I439" s="250"/>
      <c r="J439" s="250"/>
      <c r="K439" s="250"/>
      <c r="L439" s="250"/>
      <c r="M439" s="250"/>
      <c r="N439" s="250"/>
      <c r="O439" s="250"/>
      <c r="P439" s="250"/>
      <c r="Q439" s="250"/>
      <c r="R439" s="250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</row>
    <row r="440" spans="2:34" s="43" customFormat="1" ht="10.5" customHeight="1">
      <c r="B440" s="249"/>
      <c r="C440" s="250"/>
      <c r="D440" s="250"/>
      <c r="E440" s="250"/>
      <c r="F440" s="250"/>
      <c r="G440" s="250"/>
      <c r="H440" s="250"/>
      <c r="I440" s="250"/>
      <c r="J440" s="250"/>
      <c r="K440" s="250"/>
      <c r="L440" s="250"/>
      <c r="M440" s="250"/>
      <c r="N440" s="250"/>
      <c r="O440" s="250"/>
      <c r="P440" s="250"/>
      <c r="Q440" s="250"/>
      <c r="R440" s="250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</row>
    <row r="441" spans="2:34" s="43" customFormat="1" ht="10.5" customHeight="1">
      <c r="B441" s="249"/>
      <c r="C441" s="250"/>
      <c r="D441" s="250"/>
      <c r="E441" s="250"/>
      <c r="F441" s="250"/>
      <c r="G441" s="250"/>
      <c r="H441" s="250"/>
      <c r="I441" s="250"/>
      <c r="J441" s="250"/>
      <c r="K441" s="250"/>
      <c r="L441" s="250"/>
      <c r="M441" s="250"/>
      <c r="N441" s="250"/>
      <c r="O441" s="250"/>
      <c r="P441" s="250"/>
      <c r="Q441" s="250"/>
      <c r="R441" s="250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</row>
    <row r="442" spans="2:34" s="43" customFormat="1" ht="10.5" customHeight="1">
      <c r="B442" s="249"/>
      <c r="C442" s="250"/>
      <c r="D442" s="250"/>
      <c r="E442" s="250"/>
      <c r="F442" s="250"/>
      <c r="G442" s="250"/>
      <c r="H442" s="250"/>
      <c r="I442" s="250"/>
      <c r="J442" s="250"/>
      <c r="K442" s="250"/>
      <c r="L442" s="250"/>
      <c r="M442" s="250"/>
      <c r="N442" s="250"/>
      <c r="O442" s="250"/>
      <c r="P442" s="250"/>
      <c r="Q442" s="250"/>
      <c r="R442" s="250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</row>
    <row r="443" spans="2:34" s="43" customFormat="1" ht="10.5" customHeight="1">
      <c r="B443" s="249"/>
      <c r="C443" s="250"/>
      <c r="D443" s="250"/>
      <c r="E443" s="250"/>
      <c r="F443" s="250"/>
      <c r="G443" s="250"/>
      <c r="H443" s="250"/>
      <c r="I443" s="250"/>
      <c r="J443" s="250"/>
      <c r="K443" s="250"/>
      <c r="L443" s="250"/>
      <c r="M443" s="250"/>
      <c r="N443" s="250"/>
      <c r="O443" s="250"/>
      <c r="P443" s="250"/>
      <c r="Q443" s="250"/>
      <c r="R443" s="250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</row>
    <row r="444" spans="2:34" s="43" customFormat="1" ht="10.5" customHeight="1">
      <c r="B444" s="249"/>
      <c r="C444" s="250"/>
      <c r="D444" s="250"/>
      <c r="E444" s="250"/>
      <c r="F444" s="250"/>
      <c r="G444" s="250"/>
      <c r="H444" s="250"/>
      <c r="I444" s="250"/>
      <c r="J444" s="250"/>
      <c r="K444" s="250"/>
      <c r="L444" s="250"/>
      <c r="M444" s="250"/>
      <c r="N444" s="250"/>
      <c r="O444" s="250"/>
      <c r="P444" s="250"/>
      <c r="Q444" s="250"/>
      <c r="R444" s="250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</row>
    <row r="445" spans="2:34" s="43" customFormat="1" ht="10.5" customHeight="1">
      <c r="B445" s="249"/>
      <c r="C445" s="250"/>
      <c r="D445" s="250"/>
      <c r="E445" s="250"/>
      <c r="F445" s="250"/>
      <c r="G445" s="250"/>
      <c r="H445" s="250"/>
      <c r="I445" s="250"/>
      <c r="J445" s="250"/>
      <c r="K445" s="250"/>
      <c r="L445" s="250"/>
      <c r="M445" s="250"/>
      <c r="N445" s="250"/>
      <c r="O445" s="250"/>
      <c r="P445" s="250"/>
      <c r="Q445" s="250"/>
      <c r="R445" s="250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</row>
    <row r="446" spans="2:34" s="43" customFormat="1" ht="10.5" customHeight="1">
      <c r="B446" s="249"/>
      <c r="C446" s="250"/>
      <c r="D446" s="250"/>
      <c r="E446" s="250"/>
      <c r="F446" s="250"/>
      <c r="G446" s="250"/>
      <c r="H446" s="250"/>
      <c r="I446" s="250"/>
      <c r="J446" s="250"/>
      <c r="K446" s="250"/>
      <c r="L446" s="250"/>
      <c r="M446" s="250"/>
      <c r="N446" s="250"/>
      <c r="O446" s="250"/>
      <c r="P446" s="250"/>
      <c r="Q446" s="250"/>
      <c r="R446" s="250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</row>
    <row r="447" spans="2:34" s="43" customFormat="1" ht="10.5" customHeight="1">
      <c r="B447" s="249"/>
      <c r="C447" s="250"/>
      <c r="D447" s="250"/>
      <c r="E447" s="250"/>
      <c r="F447" s="250"/>
      <c r="G447" s="250"/>
      <c r="H447" s="250"/>
      <c r="I447" s="250"/>
      <c r="J447" s="250"/>
      <c r="K447" s="250"/>
      <c r="L447" s="250"/>
      <c r="M447" s="250"/>
      <c r="N447" s="250"/>
      <c r="O447" s="250"/>
      <c r="P447" s="250"/>
      <c r="Q447" s="250"/>
      <c r="R447" s="250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</row>
    <row r="448" spans="2:34" s="255" customFormat="1" ht="23.25" customHeight="1">
      <c r="B448" s="420" t="s">
        <v>326</v>
      </c>
      <c r="C448" s="421"/>
      <c r="D448" s="421"/>
      <c r="E448" s="421"/>
      <c r="F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  <c r="R448" s="421"/>
      <c r="S448" s="421"/>
      <c r="T448" s="421"/>
      <c r="U448" s="421"/>
      <c r="V448" s="422"/>
    </row>
    <row r="449" spans="2:34" ht="5.0999999999999996" customHeight="1"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43"/>
      <c r="T449" s="43"/>
    </row>
    <row r="450" spans="2:34" ht="33.75" customHeight="1">
      <c r="B450" s="411" t="s">
        <v>162</v>
      </c>
      <c r="C450" s="412" t="s">
        <v>233</v>
      </c>
      <c r="D450" s="412"/>
      <c r="E450" s="412"/>
      <c r="F450" s="412" t="s">
        <v>236</v>
      </c>
      <c r="G450" s="423" t="s">
        <v>142</v>
      </c>
      <c r="H450" s="423"/>
      <c r="I450" s="423" t="s">
        <v>235</v>
      </c>
      <c r="J450" s="406" t="s">
        <v>49</v>
      </c>
      <c r="K450" s="406"/>
      <c r="L450" s="406" t="s">
        <v>234</v>
      </c>
      <c r="M450" s="407" t="s">
        <v>174</v>
      </c>
      <c r="N450" s="407"/>
      <c r="O450" s="418" t="s">
        <v>155</v>
      </c>
      <c r="P450" s="415" t="s">
        <v>172</v>
      </c>
      <c r="Q450" s="415"/>
      <c r="R450" s="416" t="s">
        <v>173</v>
      </c>
      <c r="S450" s="413" t="s">
        <v>312</v>
      </c>
      <c r="T450" s="413"/>
      <c r="U450" s="413"/>
      <c r="V450" s="413" t="s">
        <v>314</v>
      </c>
    </row>
    <row r="451" spans="2:34" ht="24" customHeight="1">
      <c r="B451" s="411"/>
      <c r="C451" s="344" t="s">
        <v>170</v>
      </c>
      <c r="D451" s="344" t="s">
        <v>304</v>
      </c>
      <c r="E451" s="305" t="s">
        <v>154</v>
      </c>
      <c r="F451" s="412"/>
      <c r="G451" s="313" t="s">
        <v>170</v>
      </c>
      <c r="H451" s="313" t="s">
        <v>154</v>
      </c>
      <c r="I451" s="423"/>
      <c r="J451" s="345" t="s">
        <v>310</v>
      </c>
      <c r="K451" s="345" t="s">
        <v>154</v>
      </c>
      <c r="L451" s="406"/>
      <c r="M451" s="306" t="s">
        <v>170</v>
      </c>
      <c r="N451" s="306" t="s">
        <v>154</v>
      </c>
      <c r="O451" s="419"/>
      <c r="P451" s="307" t="s">
        <v>170</v>
      </c>
      <c r="Q451" s="307" t="s">
        <v>154</v>
      </c>
      <c r="R451" s="417"/>
      <c r="S451" s="346" t="s">
        <v>171</v>
      </c>
      <c r="T451" s="346" t="s">
        <v>313</v>
      </c>
      <c r="U451" s="346" t="s">
        <v>154</v>
      </c>
      <c r="V451" s="413"/>
    </row>
    <row r="452" spans="2:34" ht="12.75" customHeight="1">
      <c r="B452" s="292"/>
      <c r="C452" s="293" t="s">
        <v>305</v>
      </c>
      <c r="D452" s="293" t="s">
        <v>306</v>
      </c>
      <c r="E452" s="293" t="s">
        <v>164</v>
      </c>
      <c r="F452" s="293" t="s">
        <v>307</v>
      </c>
      <c r="G452" s="293" t="s">
        <v>87</v>
      </c>
      <c r="H452" s="293" t="s">
        <v>79</v>
      </c>
      <c r="I452" s="293" t="s">
        <v>245</v>
      </c>
      <c r="J452" s="293" t="s">
        <v>311</v>
      </c>
      <c r="K452" s="293" t="s">
        <v>309</v>
      </c>
      <c r="L452" s="293" t="s">
        <v>246</v>
      </c>
      <c r="M452" s="293" t="s">
        <v>83</v>
      </c>
      <c r="N452" s="293" t="s">
        <v>175</v>
      </c>
      <c r="O452" s="294" t="s">
        <v>247</v>
      </c>
      <c r="P452" s="293" t="s">
        <v>81</v>
      </c>
      <c r="Q452" s="293" t="s">
        <v>85</v>
      </c>
      <c r="R452" s="293" t="s">
        <v>248</v>
      </c>
      <c r="S452" s="293" t="s">
        <v>249</v>
      </c>
      <c r="T452" s="293" t="s">
        <v>315</v>
      </c>
      <c r="U452" s="293" t="s">
        <v>316</v>
      </c>
      <c r="V452" s="294" t="s">
        <v>325</v>
      </c>
    </row>
    <row r="453" spans="2:34" ht="22.5" customHeight="1">
      <c r="B453" s="267" t="s">
        <v>169</v>
      </c>
      <c r="C453" s="268">
        <f t="shared" ref="C453:V453" si="53">SUM(C454:C460)</f>
        <v>5781</v>
      </c>
      <c r="D453" s="268">
        <f t="shared" si="53"/>
        <v>419</v>
      </c>
      <c r="E453" s="268">
        <f t="shared" si="53"/>
        <v>3265</v>
      </c>
      <c r="F453" s="268">
        <f t="shared" si="53"/>
        <v>9465</v>
      </c>
      <c r="G453" s="314">
        <f t="shared" si="53"/>
        <v>706</v>
      </c>
      <c r="H453" s="314">
        <f t="shared" si="53"/>
        <v>72</v>
      </c>
      <c r="I453" s="314">
        <f t="shared" si="53"/>
        <v>778</v>
      </c>
      <c r="J453" s="268">
        <f t="shared" si="53"/>
        <v>6487</v>
      </c>
      <c r="K453" s="268">
        <f t="shared" si="53"/>
        <v>3337</v>
      </c>
      <c r="L453" s="268">
        <f t="shared" si="53"/>
        <v>9824</v>
      </c>
      <c r="M453" s="269">
        <f t="shared" si="53"/>
        <v>546</v>
      </c>
      <c r="N453" s="269">
        <f t="shared" si="53"/>
        <v>16</v>
      </c>
      <c r="O453" s="272">
        <f t="shared" si="53"/>
        <v>562</v>
      </c>
      <c r="P453" s="270">
        <f t="shared" si="53"/>
        <v>17</v>
      </c>
      <c r="Q453" s="270">
        <f t="shared" si="53"/>
        <v>75</v>
      </c>
      <c r="R453" s="270">
        <f t="shared" si="53"/>
        <v>92</v>
      </c>
      <c r="S453" s="271">
        <f t="shared" si="53"/>
        <v>5924</v>
      </c>
      <c r="T453" s="271">
        <f t="shared" si="53"/>
        <v>6343</v>
      </c>
      <c r="U453" s="271">
        <f t="shared" si="53"/>
        <v>3246</v>
      </c>
      <c r="V453" s="278">
        <f t="shared" si="53"/>
        <v>9170</v>
      </c>
    </row>
    <row r="454" spans="2:34" s="251" customFormat="1" ht="17.25" customHeight="1">
      <c r="B454" s="273" t="s">
        <v>219</v>
      </c>
      <c r="C454" s="274">
        <v>622</v>
      </c>
      <c r="D454" s="274">
        <v>53</v>
      </c>
      <c r="E454" s="274">
        <v>542</v>
      </c>
      <c r="F454" s="274">
        <f>SUM(C454:E454)</f>
        <v>1217</v>
      </c>
      <c r="G454" s="316">
        <v>88</v>
      </c>
      <c r="H454" s="316">
        <v>30</v>
      </c>
      <c r="I454" s="316">
        <f>G454+H454</f>
        <v>118</v>
      </c>
      <c r="J454" s="274">
        <f>C454+G454</f>
        <v>710</v>
      </c>
      <c r="K454" s="274">
        <f>E454+H454</f>
        <v>572</v>
      </c>
      <c r="L454" s="274">
        <f>J454+K454</f>
        <v>1282</v>
      </c>
      <c r="M454" s="275">
        <v>83</v>
      </c>
      <c r="N454" s="275">
        <v>1</v>
      </c>
      <c r="O454" s="275">
        <f>M454+N454</f>
        <v>84</v>
      </c>
      <c r="P454" s="276">
        <v>0</v>
      </c>
      <c r="Q454" s="276">
        <v>0</v>
      </c>
      <c r="R454" s="276">
        <f>P454+Q454</f>
        <v>0</v>
      </c>
      <c r="S454" s="277">
        <f t="shared" ref="S454:S460" si="54">+J454-M454-P454</f>
        <v>627</v>
      </c>
      <c r="T454" s="261">
        <f t="shared" ref="T454:T460" si="55">D454+J454-M454-P454</f>
        <v>680</v>
      </c>
      <c r="U454" s="277">
        <f t="shared" ref="U454:U460" si="56">+K454-N454-Q454</f>
        <v>571</v>
      </c>
      <c r="V454" s="277">
        <f t="shared" ref="V454:V460" si="57">+S454+U454</f>
        <v>1198</v>
      </c>
      <c r="W454" s="252"/>
      <c r="X454" s="252"/>
      <c r="Y454" s="252"/>
      <c r="Z454" s="252"/>
      <c r="AA454" s="252"/>
      <c r="AB454" s="252"/>
      <c r="AC454" s="252"/>
      <c r="AD454" s="252"/>
      <c r="AE454" s="252"/>
      <c r="AF454" s="252"/>
      <c r="AG454" s="252"/>
      <c r="AH454" s="252"/>
    </row>
    <row r="455" spans="2:34" s="251" customFormat="1" ht="17.25" customHeight="1">
      <c r="B455" s="257" t="s">
        <v>223</v>
      </c>
      <c r="C455" s="258">
        <v>1201</v>
      </c>
      <c r="D455" s="258">
        <v>99</v>
      </c>
      <c r="E455" s="258">
        <v>542</v>
      </c>
      <c r="F455" s="258">
        <f>SUM(C455:E455)</f>
        <v>1842</v>
      </c>
      <c r="G455" s="315">
        <v>74</v>
      </c>
      <c r="H455" s="315">
        <v>15</v>
      </c>
      <c r="I455" s="315">
        <f>G455+H455</f>
        <v>89</v>
      </c>
      <c r="J455" s="258">
        <f>C455+G455</f>
        <v>1275</v>
      </c>
      <c r="K455" s="258">
        <f>E455+H455</f>
        <v>557</v>
      </c>
      <c r="L455" s="258">
        <f>J455+K455</f>
        <v>1832</v>
      </c>
      <c r="M455" s="259">
        <v>126</v>
      </c>
      <c r="N455" s="259">
        <v>0</v>
      </c>
      <c r="O455" s="259">
        <f>M455+N455</f>
        <v>126</v>
      </c>
      <c r="P455" s="260">
        <v>9</v>
      </c>
      <c r="Q455" s="260">
        <v>0</v>
      </c>
      <c r="R455" s="260">
        <f>P455+Q455</f>
        <v>9</v>
      </c>
      <c r="S455" s="261">
        <f t="shared" si="54"/>
        <v>1140</v>
      </c>
      <c r="T455" s="261">
        <f t="shared" si="55"/>
        <v>1239</v>
      </c>
      <c r="U455" s="261">
        <f t="shared" si="56"/>
        <v>557</v>
      </c>
      <c r="V455" s="261">
        <f t="shared" si="57"/>
        <v>1697</v>
      </c>
      <c r="W455" s="252"/>
      <c r="X455" s="252"/>
      <c r="Y455" s="252"/>
      <c r="Z455" s="252"/>
      <c r="AA455" s="252"/>
      <c r="AB455" s="252"/>
      <c r="AC455" s="252"/>
      <c r="AD455" s="252"/>
      <c r="AE455" s="252"/>
      <c r="AF455" s="252"/>
      <c r="AG455" s="252"/>
      <c r="AH455" s="252"/>
    </row>
    <row r="456" spans="2:34" s="251" customFormat="1" ht="17.25" customHeight="1">
      <c r="B456" s="257" t="s">
        <v>222</v>
      </c>
      <c r="C456" s="258">
        <v>532</v>
      </c>
      <c r="D456" s="258">
        <v>0</v>
      </c>
      <c r="E456" s="258">
        <v>246</v>
      </c>
      <c r="F456" s="258">
        <f t="shared" ref="F456:F460" si="58">SUM(C456:E456)</f>
        <v>778</v>
      </c>
      <c r="G456" s="315">
        <v>147</v>
      </c>
      <c r="H456" s="315">
        <v>2</v>
      </c>
      <c r="I456" s="315">
        <f t="shared" ref="I456:I460" si="59">G456+H456</f>
        <v>149</v>
      </c>
      <c r="J456" s="258">
        <f t="shared" ref="J456:J460" si="60">C456+G456</f>
        <v>679</v>
      </c>
      <c r="K456" s="258">
        <f t="shared" ref="K456:K460" si="61">E456+H456</f>
        <v>248</v>
      </c>
      <c r="L456" s="258">
        <f t="shared" ref="L456:L458" si="62">J456+K456</f>
        <v>927</v>
      </c>
      <c r="M456" s="259">
        <v>121</v>
      </c>
      <c r="N456" s="259">
        <v>0</v>
      </c>
      <c r="O456" s="259">
        <f t="shared" ref="O456:O460" si="63">M456+N456</f>
        <v>121</v>
      </c>
      <c r="P456" s="260">
        <v>0</v>
      </c>
      <c r="Q456" s="260">
        <v>0</v>
      </c>
      <c r="R456" s="260">
        <f t="shared" ref="R456:R460" si="64">P456+Q456</f>
        <v>0</v>
      </c>
      <c r="S456" s="261">
        <f t="shared" si="54"/>
        <v>558</v>
      </c>
      <c r="T456" s="261">
        <f t="shared" si="55"/>
        <v>558</v>
      </c>
      <c r="U456" s="261">
        <f t="shared" si="56"/>
        <v>248</v>
      </c>
      <c r="V456" s="261">
        <f t="shared" si="57"/>
        <v>806</v>
      </c>
      <c r="W456" s="252"/>
      <c r="X456" s="252"/>
      <c r="Y456" s="252"/>
      <c r="Z456" s="252"/>
      <c r="AA456" s="252"/>
      <c r="AB456" s="252"/>
      <c r="AC456" s="252"/>
      <c r="AD456" s="252"/>
      <c r="AE456" s="252"/>
      <c r="AF456" s="252"/>
      <c r="AG456" s="252"/>
      <c r="AH456" s="252"/>
    </row>
    <row r="457" spans="2:34" s="251" customFormat="1" ht="17.25" customHeight="1">
      <c r="B457" s="257" t="s">
        <v>218</v>
      </c>
      <c r="C457" s="258">
        <v>1049</v>
      </c>
      <c r="D457" s="258">
        <v>200</v>
      </c>
      <c r="E457" s="258">
        <v>641</v>
      </c>
      <c r="F457" s="258">
        <f t="shared" si="58"/>
        <v>1890</v>
      </c>
      <c r="G457" s="315">
        <v>163</v>
      </c>
      <c r="H457" s="315">
        <v>5</v>
      </c>
      <c r="I457" s="315">
        <f t="shared" si="59"/>
        <v>168</v>
      </c>
      <c r="J457" s="258">
        <f t="shared" si="60"/>
        <v>1212</v>
      </c>
      <c r="K457" s="258">
        <f t="shared" si="61"/>
        <v>646</v>
      </c>
      <c r="L457" s="258">
        <f t="shared" si="62"/>
        <v>1858</v>
      </c>
      <c r="M457" s="259">
        <v>100</v>
      </c>
      <c r="N457" s="259">
        <v>4</v>
      </c>
      <c r="O457" s="259">
        <f t="shared" si="63"/>
        <v>104</v>
      </c>
      <c r="P457" s="260">
        <v>0</v>
      </c>
      <c r="Q457" s="260">
        <v>0</v>
      </c>
      <c r="R457" s="260">
        <f t="shared" si="64"/>
        <v>0</v>
      </c>
      <c r="S457" s="261">
        <f>+J457-M457-P457</f>
        <v>1112</v>
      </c>
      <c r="T457" s="261">
        <f t="shared" si="55"/>
        <v>1312</v>
      </c>
      <c r="U457" s="261">
        <f t="shared" si="56"/>
        <v>642</v>
      </c>
      <c r="V457" s="261">
        <f t="shared" si="57"/>
        <v>1754</v>
      </c>
      <c r="W457" s="252"/>
      <c r="X457" s="252"/>
      <c r="Y457" s="252"/>
      <c r="Z457" s="252"/>
      <c r="AA457" s="252"/>
      <c r="AB457" s="252"/>
      <c r="AC457" s="252"/>
      <c r="AD457" s="252"/>
      <c r="AE457" s="252"/>
      <c r="AF457" s="252"/>
      <c r="AG457" s="252"/>
      <c r="AH457" s="252"/>
    </row>
    <row r="458" spans="2:34" s="251" customFormat="1" ht="17.25" customHeight="1">
      <c r="B458" s="257" t="s">
        <v>220</v>
      </c>
      <c r="C458" s="258">
        <v>274</v>
      </c>
      <c r="D458" s="258">
        <v>0</v>
      </c>
      <c r="E458" s="258">
        <v>210</v>
      </c>
      <c r="F458" s="258">
        <f t="shared" si="58"/>
        <v>484</v>
      </c>
      <c r="G458" s="315">
        <v>50</v>
      </c>
      <c r="H458" s="315">
        <v>9</v>
      </c>
      <c r="I458" s="315">
        <f t="shared" si="59"/>
        <v>59</v>
      </c>
      <c r="J458" s="258">
        <f t="shared" si="60"/>
        <v>324</v>
      </c>
      <c r="K458" s="258">
        <f t="shared" si="61"/>
        <v>219</v>
      </c>
      <c r="L458" s="258">
        <f t="shared" si="62"/>
        <v>543</v>
      </c>
      <c r="M458" s="259">
        <v>20</v>
      </c>
      <c r="N458" s="259">
        <v>1</v>
      </c>
      <c r="O458" s="259">
        <f t="shared" si="63"/>
        <v>21</v>
      </c>
      <c r="P458" s="260">
        <v>7</v>
      </c>
      <c r="Q458" s="260">
        <v>1</v>
      </c>
      <c r="R458" s="260">
        <f t="shared" si="64"/>
        <v>8</v>
      </c>
      <c r="S458" s="261">
        <f t="shared" si="54"/>
        <v>297</v>
      </c>
      <c r="T458" s="261">
        <f t="shared" si="55"/>
        <v>297</v>
      </c>
      <c r="U458" s="261">
        <f t="shared" si="56"/>
        <v>217</v>
      </c>
      <c r="V458" s="261">
        <f t="shared" si="57"/>
        <v>514</v>
      </c>
      <c r="W458" s="252"/>
      <c r="X458" s="252"/>
      <c r="Y458" s="252"/>
      <c r="Z458" s="252"/>
      <c r="AA458" s="252"/>
      <c r="AB458" s="252"/>
      <c r="AC458" s="252"/>
      <c r="AD458" s="252"/>
      <c r="AE458" s="252"/>
      <c r="AF458" s="252"/>
      <c r="AG458" s="252"/>
      <c r="AH458" s="252"/>
    </row>
    <row r="459" spans="2:34" s="251" customFormat="1" ht="17.25" customHeight="1">
      <c r="B459" s="288" t="s">
        <v>221</v>
      </c>
      <c r="C459" s="289">
        <v>1205</v>
      </c>
      <c r="D459" s="289">
        <v>60</v>
      </c>
      <c r="E459" s="289">
        <v>679</v>
      </c>
      <c r="F459" s="258">
        <f t="shared" si="58"/>
        <v>1944</v>
      </c>
      <c r="G459" s="319">
        <v>122</v>
      </c>
      <c r="H459" s="319">
        <v>1</v>
      </c>
      <c r="I459" s="315">
        <f t="shared" si="59"/>
        <v>123</v>
      </c>
      <c r="J459" s="258">
        <f t="shared" si="60"/>
        <v>1327</v>
      </c>
      <c r="K459" s="258">
        <f t="shared" si="61"/>
        <v>680</v>
      </c>
      <c r="L459" s="258">
        <f>J459+K459</f>
        <v>2007</v>
      </c>
      <c r="M459" s="290">
        <v>17</v>
      </c>
      <c r="N459" s="290">
        <v>0</v>
      </c>
      <c r="O459" s="259">
        <f t="shared" si="63"/>
        <v>17</v>
      </c>
      <c r="P459" s="291">
        <v>0</v>
      </c>
      <c r="Q459" s="291">
        <v>0</v>
      </c>
      <c r="R459" s="260">
        <f t="shared" si="64"/>
        <v>0</v>
      </c>
      <c r="S459" s="261">
        <f t="shared" si="54"/>
        <v>1310</v>
      </c>
      <c r="T459" s="261">
        <f t="shared" si="55"/>
        <v>1370</v>
      </c>
      <c r="U459" s="261">
        <f t="shared" si="56"/>
        <v>680</v>
      </c>
      <c r="V459" s="261">
        <f t="shared" si="57"/>
        <v>1990</v>
      </c>
      <c r="W459" s="252"/>
      <c r="X459" s="252"/>
      <c r="Y459" s="252"/>
      <c r="Z459" s="252"/>
      <c r="AA459" s="252"/>
      <c r="AB459" s="252"/>
      <c r="AC459" s="252"/>
      <c r="AD459" s="252"/>
      <c r="AE459" s="252"/>
      <c r="AF459" s="252"/>
      <c r="AG459" s="252"/>
      <c r="AH459" s="252"/>
    </row>
    <row r="460" spans="2:34" s="251" customFormat="1" ht="17.25" customHeight="1">
      <c r="B460" s="262" t="s">
        <v>224</v>
      </c>
      <c r="C460" s="263">
        <v>898</v>
      </c>
      <c r="D460" s="263">
        <v>7</v>
      </c>
      <c r="E460" s="263">
        <v>405</v>
      </c>
      <c r="F460" s="258">
        <f t="shared" si="58"/>
        <v>1310</v>
      </c>
      <c r="G460" s="317">
        <v>62</v>
      </c>
      <c r="H460" s="317">
        <v>10</v>
      </c>
      <c r="I460" s="315">
        <f t="shared" si="59"/>
        <v>72</v>
      </c>
      <c r="J460" s="258">
        <f t="shared" si="60"/>
        <v>960</v>
      </c>
      <c r="K460" s="258">
        <f t="shared" si="61"/>
        <v>415</v>
      </c>
      <c r="L460" s="258">
        <f>J460+K460</f>
        <v>1375</v>
      </c>
      <c r="M460" s="264">
        <v>79</v>
      </c>
      <c r="N460" s="264">
        <v>10</v>
      </c>
      <c r="O460" s="259">
        <f t="shared" si="63"/>
        <v>89</v>
      </c>
      <c r="P460" s="265">
        <v>1</v>
      </c>
      <c r="Q460" s="265">
        <v>74</v>
      </c>
      <c r="R460" s="260">
        <f t="shared" si="64"/>
        <v>75</v>
      </c>
      <c r="S460" s="261">
        <f t="shared" si="54"/>
        <v>880</v>
      </c>
      <c r="T460" s="261">
        <f t="shared" si="55"/>
        <v>887</v>
      </c>
      <c r="U460" s="261">
        <f t="shared" si="56"/>
        <v>331</v>
      </c>
      <c r="V460" s="261">
        <f t="shared" si="57"/>
        <v>1211</v>
      </c>
      <c r="W460" s="252"/>
      <c r="X460" s="252"/>
      <c r="Y460" s="252"/>
      <c r="Z460" s="252"/>
      <c r="AA460" s="252"/>
      <c r="AB460" s="252"/>
      <c r="AC460" s="252"/>
      <c r="AD460" s="252"/>
      <c r="AE460" s="252"/>
      <c r="AF460" s="252"/>
      <c r="AG460" s="252"/>
      <c r="AH460" s="252"/>
    </row>
    <row r="461" spans="2:34" s="43" customFormat="1" ht="12.75" customHeight="1">
      <c r="B461" s="427" t="s">
        <v>303</v>
      </c>
      <c r="C461" s="427"/>
      <c r="D461" s="427"/>
      <c r="E461" s="427"/>
      <c r="F461" s="427"/>
      <c r="G461" s="427"/>
      <c r="H461" s="427"/>
      <c r="I461" s="427"/>
      <c r="J461" s="427"/>
      <c r="K461" s="427"/>
      <c r="L461" s="427"/>
      <c r="M461" s="427"/>
      <c r="N461" s="427"/>
      <c r="O461" s="427"/>
      <c r="P461" s="427"/>
      <c r="Q461" s="427"/>
      <c r="R461" s="427"/>
      <c r="S461" s="427"/>
      <c r="T461" s="427"/>
      <c r="U461" s="427"/>
      <c r="V461" s="427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</row>
    <row r="462" spans="2:34" s="43" customFormat="1" ht="10.5" customHeight="1">
      <c r="B462" s="439"/>
      <c r="C462" s="439"/>
      <c r="D462" s="439"/>
      <c r="E462" s="439"/>
      <c r="F462" s="439"/>
      <c r="G462" s="304"/>
      <c r="H462" s="304"/>
      <c r="I462" s="304"/>
      <c r="J462" s="304"/>
      <c r="K462" s="304"/>
      <c r="L462" s="304"/>
      <c r="M462" s="250"/>
      <c r="N462" s="250"/>
      <c r="O462" s="250"/>
      <c r="P462" s="250"/>
      <c r="Q462" s="250"/>
      <c r="R462" s="250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</row>
    <row r="463" spans="2:34" s="43" customFormat="1" ht="10.5" customHeight="1">
      <c r="B463" s="249"/>
      <c r="C463" s="250"/>
      <c r="D463" s="250"/>
      <c r="E463" s="250"/>
      <c r="F463" s="250"/>
      <c r="G463" s="250"/>
      <c r="H463" s="250"/>
      <c r="I463" s="250"/>
      <c r="J463" s="250"/>
      <c r="K463" s="250"/>
      <c r="L463" s="250"/>
      <c r="M463" s="250"/>
      <c r="N463" s="250"/>
      <c r="O463" s="250"/>
      <c r="P463" s="250"/>
      <c r="Q463" s="250"/>
      <c r="R463" s="250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</row>
    <row r="464" spans="2:34" s="43" customFormat="1" ht="10.5" customHeight="1">
      <c r="B464" s="249"/>
      <c r="C464" s="250"/>
      <c r="D464" s="250"/>
      <c r="E464" s="250"/>
      <c r="F464" s="250"/>
      <c r="G464" s="250"/>
      <c r="H464" s="250"/>
      <c r="I464" s="250"/>
      <c r="J464" s="250"/>
      <c r="K464" s="250"/>
      <c r="L464" s="250"/>
      <c r="M464" s="250"/>
      <c r="N464" s="250"/>
      <c r="O464" s="250"/>
      <c r="P464" s="250"/>
      <c r="Q464" s="250"/>
      <c r="R464" s="250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</row>
    <row r="465" spans="2:34" s="43" customFormat="1" ht="10.5" customHeight="1">
      <c r="B465" s="249"/>
      <c r="C465" s="250"/>
      <c r="D465" s="250"/>
      <c r="E465" s="250"/>
      <c r="F465" s="250"/>
      <c r="G465" s="250"/>
      <c r="H465" s="250"/>
      <c r="I465" s="250"/>
      <c r="J465" s="250"/>
      <c r="K465" s="250"/>
      <c r="L465" s="250"/>
      <c r="M465" s="250"/>
      <c r="N465" s="250"/>
      <c r="O465" s="250"/>
      <c r="P465" s="250"/>
      <c r="Q465" s="250"/>
      <c r="R465" s="250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</row>
    <row r="466" spans="2:34" s="43" customFormat="1" ht="10.5" customHeight="1">
      <c r="B466" s="249"/>
      <c r="C466" s="250"/>
      <c r="D466" s="250"/>
      <c r="E466" s="250"/>
      <c r="F466" s="250"/>
      <c r="G466" s="250"/>
      <c r="H466" s="250"/>
      <c r="I466" s="250"/>
      <c r="J466" s="250"/>
      <c r="K466" s="250"/>
      <c r="L466" s="250"/>
      <c r="M466" s="250"/>
      <c r="N466" s="250"/>
      <c r="O466" s="250"/>
      <c r="P466" s="250"/>
      <c r="Q466" s="250"/>
      <c r="R466" s="250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</row>
    <row r="467" spans="2:34" s="43" customFormat="1" ht="10.5" customHeight="1">
      <c r="B467" s="249"/>
      <c r="C467" s="250"/>
      <c r="D467" s="250"/>
      <c r="E467" s="250"/>
      <c r="F467" s="250"/>
      <c r="G467" s="250"/>
      <c r="H467" s="250"/>
      <c r="I467" s="250"/>
      <c r="J467" s="250"/>
      <c r="K467" s="250"/>
      <c r="L467" s="250"/>
      <c r="M467" s="250"/>
      <c r="N467" s="250"/>
      <c r="O467" s="250"/>
      <c r="P467" s="250"/>
      <c r="Q467" s="250"/>
      <c r="R467" s="250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</row>
    <row r="468" spans="2:34" s="43" customFormat="1" ht="10.5" customHeight="1">
      <c r="B468" s="249"/>
      <c r="C468" s="250"/>
      <c r="D468" s="250"/>
      <c r="E468" s="250"/>
      <c r="F468" s="250"/>
      <c r="G468" s="250"/>
      <c r="H468" s="250"/>
      <c r="I468" s="250"/>
      <c r="J468" s="250"/>
      <c r="K468" s="250"/>
      <c r="L468" s="250"/>
      <c r="M468" s="250"/>
      <c r="N468" s="250"/>
      <c r="O468" s="250"/>
      <c r="P468" s="250"/>
      <c r="Q468" s="250"/>
      <c r="R468" s="250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</row>
    <row r="469" spans="2:34" s="43" customFormat="1" ht="10.5" customHeight="1">
      <c r="B469" s="249"/>
      <c r="C469" s="250"/>
      <c r="D469" s="250"/>
      <c r="E469" s="250"/>
      <c r="F469" s="250"/>
      <c r="G469" s="250"/>
      <c r="H469" s="250"/>
      <c r="I469" s="250"/>
      <c r="J469" s="250"/>
      <c r="K469" s="250"/>
      <c r="L469" s="250"/>
      <c r="M469" s="250"/>
      <c r="N469" s="250"/>
      <c r="O469" s="250"/>
      <c r="P469" s="250"/>
      <c r="Q469" s="250"/>
      <c r="R469" s="250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</row>
    <row r="470" spans="2:34" s="43" customFormat="1" ht="10.5" customHeight="1">
      <c r="B470" s="249"/>
      <c r="C470" s="250"/>
      <c r="D470" s="250"/>
      <c r="E470" s="250"/>
      <c r="F470" s="250"/>
      <c r="G470" s="250"/>
      <c r="H470" s="250"/>
      <c r="I470" s="250"/>
      <c r="J470" s="250"/>
      <c r="K470" s="250"/>
      <c r="L470" s="250"/>
      <c r="M470" s="250"/>
      <c r="N470" s="250"/>
      <c r="O470" s="250"/>
      <c r="P470" s="250"/>
      <c r="Q470" s="250"/>
      <c r="R470" s="250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</row>
    <row r="471" spans="2:34" s="43" customFormat="1" ht="10.5" customHeight="1">
      <c r="B471" s="249"/>
      <c r="C471" s="250"/>
      <c r="D471" s="250"/>
      <c r="E471" s="250"/>
      <c r="F471" s="250"/>
      <c r="G471" s="250"/>
      <c r="H471" s="250"/>
      <c r="I471" s="250"/>
      <c r="J471" s="250"/>
      <c r="K471" s="250"/>
      <c r="L471" s="250"/>
      <c r="M471" s="250"/>
      <c r="N471" s="250"/>
      <c r="O471" s="250"/>
      <c r="P471" s="250"/>
      <c r="Q471" s="250"/>
      <c r="R471" s="250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</row>
    <row r="472" spans="2:34" s="43" customFormat="1" ht="10.5" customHeight="1">
      <c r="B472" s="249"/>
      <c r="C472" s="250"/>
      <c r="D472" s="250"/>
      <c r="E472" s="250"/>
      <c r="F472" s="250"/>
      <c r="G472" s="250"/>
      <c r="H472" s="250"/>
      <c r="I472" s="250"/>
      <c r="J472" s="250"/>
      <c r="K472" s="250"/>
      <c r="L472" s="250"/>
      <c r="M472" s="250"/>
      <c r="N472" s="250"/>
      <c r="O472" s="250"/>
      <c r="P472" s="250"/>
      <c r="Q472" s="250"/>
      <c r="R472" s="250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</row>
    <row r="473" spans="2:34" s="43" customFormat="1" ht="10.5" customHeight="1">
      <c r="B473" s="249"/>
      <c r="C473" s="250"/>
      <c r="D473" s="250"/>
      <c r="E473" s="250"/>
      <c r="F473" s="250"/>
      <c r="G473" s="250"/>
      <c r="H473" s="250"/>
      <c r="I473" s="250"/>
      <c r="J473" s="250"/>
      <c r="K473" s="250"/>
      <c r="L473" s="250"/>
      <c r="M473" s="250"/>
      <c r="N473" s="250"/>
      <c r="O473" s="250"/>
      <c r="P473" s="250"/>
      <c r="Q473" s="250"/>
      <c r="R473" s="250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</row>
    <row r="474" spans="2:34" s="43" customFormat="1" ht="10.5" customHeight="1">
      <c r="B474" s="249"/>
      <c r="C474" s="250"/>
      <c r="D474" s="250"/>
      <c r="E474" s="250"/>
      <c r="F474" s="250"/>
      <c r="G474" s="250"/>
      <c r="H474" s="250"/>
      <c r="I474" s="250"/>
      <c r="J474" s="250"/>
      <c r="K474" s="250"/>
      <c r="L474" s="250"/>
      <c r="M474" s="250"/>
      <c r="N474" s="250"/>
      <c r="O474" s="250"/>
      <c r="P474" s="250"/>
      <c r="Q474" s="250"/>
      <c r="R474" s="250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</row>
    <row r="475" spans="2:34" s="43" customFormat="1" ht="10.5" customHeight="1">
      <c r="B475" s="249"/>
      <c r="C475" s="250"/>
      <c r="D475" s="250"/>
      <c r="E475" s="250"/>
      <c r="F475" s="250"/>
      <c r="G475" s="250"/>
      <c r="H475" s="250"/>
      <c r="I475" s="250"/>
      <c r="J475" s="250"/>
      <c r="K475" s="250"/>
      <c r="L475" s="250"/>
      <c r="M475" s="250"/>
      <c r="N475" s="250"/>
      <c r="O475" s="250"/>
      <c r="P475" s="250"/>
      <c r="Q475" s="250"/>
      <c r="R475" s="250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</row>
    <row r="476" spans="2:34" s="43" customFormat="1" ht="10.5" customHeight="1">
      <c r="B476" s="249"/>
      <c r="C476" s="250"/>
      <c r="D476" s="250"/>
      <c r="E476" s="250"/>
      <c r="F476" s="250"/>
      <c r="G476" s="250"/>
      <c r="H476" s="250"/>
      <c r="I476" s="250"/>
      <c r="J476" s="250"/>
      <c r="K476" s="250"/>
      <c r="L476" s="250"/>
      <c r="M476" s="250"/>
      <c r="N476" s="250"/>
      <c r="O476" s="250"/>
      <c r="P476" s="250"/>
      <c r="Q476" s="250"/>
      <c r="R476" s="250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</row>
    <row r="477" spans="2:34" s="43" customFormat="1" ht="10.5" customHeight="1">
      <c r="B477" s="249"/>
      <c r="C477" s="250"/>
      <c r="D477" s="250"/>
      <c r="E477" s="250"/>
      <c r="F477" s="250"/>
      <c r="G477" s="250"/>
      <c r="H477" s="250"/>
      <c r="I477" s="250"/>
      <c r="J477" s="250"/>
      <c r="K477" s="250"/>
      <c r="L477" s="250"/>
      <c r="M477" s="250"/>
      <c r="N477" s="250"/>
      <c r="O477" s="250"/>
      <c r="P477" s="250"/>
      <c r="Q477" s="250"/>
      <c r="R477" s="250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</row>
    <row r="478" spans="2:34" s="43" customFormat="1" ht="10.5" customHeight="1">
      <c r="B478" s="249"/>
      <c r="C478" s="250"/>
      <c r="D478" s="250"/>
      <c r="E478" s="250"/>
      <c r="F478" s="250"/>
      <c r="G478" s="250"/>
      <c r="H478" s="250"/>
      <c r="I478" s="250"/>
      <c r="J478" s="250"/>
      <c r="K478" s="250"/>
      <c r="L478" s="250"/>
      <c r="M478" s="250"/>
      <c r="N478" s="250"/>
      <c r="O478" s="250"/>
      <c r="P478" s="250"/>
      <c r="Q478" s="250"/>
      <c r="R478" s="250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</row>
    <row r="479" spans="2:34" s="43" customFormat="1" ht="10.5" customHeight="1">
      <c r="B479" s="249"/>
      <c r="C479" s="250"/>
      <c r="D479" s="250"/>
      <c r="E479" s="250"/>
      <c r="F479" s="250"/>
      <c r="G479" s="250"/>
      <c r="H479" s="250"/>
      <c r="I479" s="250"/>
      <c r="J479" s="250"/>
      <c r="K479" s="250"/>
      <c r="L479" s="250"/>
      <c r="M479" s="250"/>
      <c r="N479" s="250"/>
      <c r="O479" s="250"/>
      <c r="P479" s="250"/>
      <c r="Q479" s="250"/>
      <c r="R479" s="250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</row>
    <row r="480" spans="2:34" s="43" customFormat="1" ht="10.5" customHeight="1">
      <c r="B480" s="249"/>
      <c r="C480" s="250"/>
      <c r="D480" s="250"/>
      <c r="E480" s="250"/>
      <c r="F480" s="250"/>
      <c r="G480" s="250"/>
      <c r="H480" s="250"/>
      <c r="I480" s="250"/>
      <c r="J480" s="250"/>
      <c r="K480" s="250"/>
      <c r="L480" s="250"/>
      <c r="M480" s="250"/>
      <c r="N480" s="250"/>
      <c r="O480" s="250"/>
      <c r="P480" s="250"/>
      <c r="Q480" s="250"/>
      <c r="R480" s="250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</row>
    <row r="481" spans="2:34" s="43" customFormat="1" ht="10.5" customHeight="1">
      <c r="B481" s="249"/>
      <c r="C481" s="250"/>
      <c r="D481" s="250"/>
      <c r="E481" s="250"/>
      <c r="F481" s="250"/>
      <c r="G481" s="250"/>
      <c r="H481" s="250"/>
      <c r="I481" s="250"/>
      <c r="J481" s="250"/>
      <c r="K481" s="250"/>
      <c r="L481" s="250"/>
      <c r="M481" s="250"/>
      <c r="N481" s="250"/>
      <c r="O481" s="250"/>
      <c r="P481" s="250"/>
      <c r="Q481" s="250"/>
      <c r="R481" s="250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</row>
    <row r="482" spans="2:34" s="43" customFormat="1" ht="10.5" customHeight="1">
      <c r="B482" s="249"/>
      <c r="C482" s="250"/>
      <c r="D482" s="250"/>
      <c r="E482" s="250"/>
      <c r="F482" s="250"/>
      <c r="G482" s="250"/>
      <c r="H482" s="250"/>
      <c r="I482" s="250"/>
      <c r="J482" s="250"/>
      <c r="K482" s="250"/>
      <c r="L482" s="250"/>
      <c r="M482" s="250"/>
      <c r="N482" s="250"/>
      <c r="O482" s="250"/>
      <c r="P482" s="250"/>
      <c r="Q482" s="250"/>
      <c r="R482" s="250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</row>
    <row r="483" spans="2:34" s="43" customFormat="1" ht="10.5" customHeight="1">
      <c r="B483" s="249"/>
      <c r="C483" s="250"/>
      <c r="D483" s="250"/>
      <c r="E483" s="250"/>
      <c r="F483" s="250"/>
      <c r="G483" s="250"/>
      <c r="H483" s="250"/>
      <c r="I483" s="250"/>
      <c r="J483" s="250"/>
      <c r="K483" s="250"/>
      <c r="L483" s="250"/>
      <c r="M483" s="250"/>
      <c r="N483" s="250"/>
      <c r="O483" s="250"/>
      <c r="P483" s="250"/>
      <c r="Q483" s="250"/>
      <c r="R483" s="250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</row>
    <row r="484" spans="2:34" s="43" customFormat="1" ht="10.5" customHeight="1">
      <c r="B484" s="249"/>
      <c r="C484" s="250"/>
      <c r="D484" s="250"/>
      <c r="E484" s="250"/>
      <c r="F484" s="250"/>
      <c r="G484" s="250"/>
      <c r="H484" s="250"/>
      <c r="I484" s="250"/>
      <c r="J484" s="250"/>
      <c r="K484" s="250"/>
      <c r="L484" s="250"/>
      <c r="M484" s="250"/>
      <c r="N484" s="250"/>
      <c r="O484" s="250"/>
      <c r="P484" s="250"/>
      <c r="Q484" s="250"/>
      <c r="R484" s="250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</row>
    <row r="485" spans="2:34" s="43" customFormat="1" ht="10.5" customHeight="1">
      <c r="B485" s="249"/>
      <c r="C485" s="250"/>
      <c r="D485" s="250"/>
      <c r="E485" s="250"/>
      <c r="F485" s="250"/>
      <c r="G485" s="250"/>
      <c r="H485" s="250"/>
      <c r="I485" s="250"/>
      <c r="J485" s="250"/>
      <c r="K485" s="250"/>
      <c r="L485" s="250"/>
      <c r="M485" s="250"/>
      <c r="N485" s="250"/>
      <c r="O485" s="250"/>
      <c r="P485" s="250"/>
      <c r="Q485" s="250"/>
      <c r="R485" s="250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</row>
    <row r="486" spans="2:34" s="43" customFormat="1" ht="10.5" customHeight="1">
      <c r="B486" s="249"/>
      <c r="C486" s="250"/>
      <c r="D486" s="250"/>
      <c r="E486" s="250"/>
      <c r="F486" s="250"/>
      <c r="G486" s="250"/>
      <c r="H486" s="250"/>
      <c r="I486" s="250"/>
      <c r="J486" s="250"/>
      <c r="K486" s="250"/>
      <c r="L486" s="250"/>
      <c r="M486" s="250"/>
      <c r="N486" s="250"/>
      <c r="O486" s="250"/>
      <c r="P486" s="250"/>
      <c r="Q486" s="250"/>
      <c r="R486" s="250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</row>
    <row r="487" spans="2:34" s="255" customFormat="1" ht="23.25" customHeight="1">
      <c r="B487" s="420" t="s">
        <v>326</v>
      </c>
      <c r="C487" s="421"/>
      <c r="D487" s="421"/>
      <c r="E487" s="421"/>
      <c r="F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  <c r="R487" s="421"/>
      <c r="S487" s="421"/>
      <c r="T487" s="421"/>
      <c r="U487" s="421"/>
      <c r="V487" s="422"/>
    </row>
    <row r="488" spans="2:34" ht="5.0999999999999996" customHeight="1"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43"/>
      <c r="T488" s="43"/>
    </row>
    <row r="489" spans="2:34" ht="33.75" customHeight="1">
      <c r="B489" s="411" t="s">
        <v>162</v>
      </c>
      <c r="C489" s="412" t="s">
        <v>233</v>
      </c>
      <c r="D489" s="412"/>
      <c r="E489" s="412"/>
      <c r="F489" s="412" t="s">
        <v>236</v>
      </c>
      <c r="G489" s="423" t="s">
        <v>142</v>
      </c>
      <c r="H489" s="423"/>
      <c r="I489" s="423" t="s">
        <v>235</v>
      </c>
      <c r="J489" s="406" t="s">
        <v>49</v>
      </c>
      <c r="K489" s="406"/>
      <c r="L489" s="406" t="s">
        <v>234</v>
      </c>
      <c r="M489" s="407" t="s">
        <v>174</v>
      </c>
      <c r="N489" s="407"/>
      <c r="O489" s="418" t="s">
        <v>155</v>
      </c>
      <c r="P489" s="415" t="s">
        <v>172</v>
      </c>
      <c r="Q489" s="415"/>
      <c r="R489" s="416" t="s">
        <v>173</v>
      </c>
      <c r="S489" s="413" t="s">
        <v>312</v>
      </c>
      <c r="T489" s="413"/>
      <c r="U489" s="413"/>
      <c r="V489" s="413" t="s">
        <v>314</v>
      </c>
    </row>
    <row r="490" spans="2:34" ht="24" customHeight="1">
      <c r="B490" s="411"/>
      <c r="C490" s="344" t="s">
        <v>170</v>
      </c>
      <c r="D490" s="344" t="s">
        <v>304</v>
      </c>
      <c r="E490" s="305" t="s">
        <v>154</v>
      </c>
      <c r="F490" s="412"/>
      <c r="G490" s="313" t="s">
        <v>170</v>
      </c>
      <c r="H490" s="313" t="s">
        <v>154</v>
      </c>
      <c r="I490" s="423"/>
      <c r="J490" s="345" t="s">
        <v>310</v>
      </c>
      <c r="K490" s="345" t="s">
        <v>154</v>
      </c>
      <c r="L490" s="406"/>
      <c r="M490" s="306" t="s">
        <v>170</v>
      </c>
      <c r="N490" s="306" t="s">
        <v>154</v>
      </c>
      <c r="O490" s="419"/>
      <c r="P490" s="307" t="s">
        <v>170</v>
      </c>
      <c r="Q490" s="307" t="s">
        <v>154</v>
      </c>
      <c r="R490" s="417"/>
      <c r="S490" s="346" t="s">
        <v>171</v>
      </c>
      <c r="T490" s="346" t="s">
        <v>313</v>
      </c>
      <c r="U490" s="346" t="s">
        <v>154</v>
      </c>
      <c r="V490" s="413"/>
    </row>
    <row r="491" spans="2:34" ht="12.75" customHeight="1">
      <c r="B491" s="292"/>
      <c r="C491" s="293" t="s">
        <v>305</v>
      </c>
      <c r="D491" s="293" t="s">
        <v>306</v>
      </c>
      <c r="E491" s="293" t="s">
        <v>164</v>
      </c>
      <c r="F491" s="293" t="s">
        <v>307</v>
      </c>
      <c r="G491" s="293" t="s">
        <v>87</v>
      </c>
      <c r="H491" s="293" t="s">
        <v>79</v>
      </c>
      <c r="I491" s="293" t="s">
        <v>245</v>
      </c>
      <c r="J491" s="293" t="s">
        <v>311</v>
      </c>
      <c r="K491" s="293" t="s">
        <v>309</v>
      </c>
      <c r="L491" s="293" t="s">
        <v>246</v>
      </c>
      <c r="M491" s="293" t="s">
        <v>83</v>
      </c>
      <c r="N491" s="293" t="s">
        <v>175</v>
      </c>
      <c r="O491" s="294" t="s">
        <v>247</v>
      </c>
      <c r="P491" s="293" t="s">
        <v>81</v>
      </c>
      <c r="Q491" s="293" t="s">
        <v>85</v>
      </c>
      <c r="R491" s="293" t="s">
        <v>248</v>
      </c>
      <c r="S491" s="293" t="s">
        <v>249</v>
      </c>
      <c r="T491" s="293" t="s">
        <v>315</v>
      </c>
      <c r="U491" s="293" t="s">
        <v>316</v>
      </c>
      <c r="V491" s="294" t="s">
        <v>325</v>
      </c>
    </row>
    <row r="492" spans="2:34" ht="21.75" customHeight="1">
      <c r="B492" s="267" t="s">
        <v>168</v>
      </c>
      <c r="C492" s="268">
        <f t="shared" ref="C492:V492" si="65">SUM(C493:C497)</f>
        <v>1464</v>
      </c>
      <c r="D492" s="268">
        <f t="shared" si="65"/>
        <v>26</v>
      </c>
      <c r="E492" s="268">
        <f t="shared" si="65"/>
        <v>2239</v>
      </c>
      <c r="F492" s="268">
        <f t="shared" si="65"/>
        <v>3729</v>
      </c>
      <c r="G492" s="314">
        <f t="shared" si="65"/>
        <v>1205</v>
      </c>
      <c r="H492" s="314">
        <f t="shared" si="65"/>
        <v>2453</v>
      </c>
      <c r="I492" s="314">
        <f t="shared" si="65"/>
        <v>3658</v>
      </c>
      <c r="J492" s="268">
        <f t="shared" si="65"/>
        <v>2669</v>
      </c>
      <c r="K492" s="268">
        <f t="shared" si="65"/>
        <v>4692</v>
      </c>
      <c r="L492" s="268">
        <f t="shared" si="65"/>
        <v>7361</v>
      </c>
      <c r="M492" s="269">
        <f t="shared" si="65"/>
        <v>1002</v>
      </c>
      <c r="N492" s="269">
        <f t="shared" si="65"/>
        <v>31</v>
      </c>
      <c r="O492" s="272">
        <f t="shared" si="65"/>
        <v>1033</v>
      </c>
      <c r="P492" s="270">
        <f t="shared" si="65"/>
        <v>2</v>
      </c>
      <c r="Q492" s="270">
        <f t="shared" si="65"/>
        <v>36</v>
      </c>
      <c r="R492" s="270">
        <f t="shared" si="65"/>
        <v>38</v>
      </c>
      <c r="S492" s="271">
        <f t="shared" si="65"/>
        <v>1665</v>
      </c>
      <c r="T492" s="271">
        <f t="shared" si="65"/>
        <v>1691</v>
      </c>
      <c r="U492" s="271">
        <f t="shared" si="65"/>
        <v>4625</v>
      </c>
      <c r="V492" s="278">
        <f t="shared" si="65"/>
        <v>6290</v>
      </c>
    </row>
    <row r="493" spans="2:34" s="251" customFormat="1" ht="15.75" customHeight="1">
      <c r="B493" s="257" t="s">
        <v>255</v>
      </c>
      <c r="C493" s="258">
        <v>243</v>
      </c>
      <c r="D493" s="258">
        <v>0</v>
      </c>
      <c r="E493" s="258">
        <v>427</v>
      </c>
      <c r="F493" s="258">
        <f>SUM(C493:E493)</f>
        <v>670</v>
      </c>
      <c r="G493" s="315">
        <v>226</v>
      </c>
      <c r="H493" s="315">
        <v>1027</v>
      </c>
      <c r="I493" s="315">
        <f>G493+H493</f>
        <v>1253</v>
      </c>
      <c r="J493" s="258">
        <f>C493+G493</f>
        <v>469</v>
      </c>
      <c r="K493" s="258">
        <f>E493+H493</f>
        <v>1454</v>
      </c>
      <c r="L493" s="258">
        <f>J493+K493</f>
        <v>1923</v>
      </c>
      <c r="M493" s="259">
        <v>194</v>
      </c>
      <c r="N493" s="259">
        <v>11</v>
      </c>
      <c r="O493" s="259">
        <f>M493+N493</f>
        <v>205</v>
      </c>
      <c r="P493" s="260">
        <v>0</v>
      </c>
      <c r="Q493" s="260">
        <v>2</v>
      </c>
      <c r="R493" s="260">
        <f>P493+Q493</f>
        <v>2</v>
      </c>
      <c r="S493" s="261">
        <f t="shared" ref="S493:S496" si="66">+J493-M493-P493</f>
        <v>275</v>
      </c>
      <c r="T493" s="261">
        <f t="shared" ref="T493:T496" si="67">D493+J493-M493-P493</f>
        <v>275</v>
      </c>
      <c r="U493" s="261">
        <f>+K493-N493-Q493</f>
        <v>1441</v>
      </c>
      <c r="V493" s="261">
        <f>+S493+U493</f>
        <v>1716</v>
      </c>
      <c r="W493" s="252"/>
      <c r="X493" s="252"/>
      <c r="Y493" s="252"/>
      <c r="Z493" s="252"/>
      <c r="AA493" s="252"/>
      <c r="AB493" s="252"/>
      <c r="AC493" s="252"/>
      <c r="AD493" s="252"/>
      <c r="AE493" s="252"/>
      <c r="AF493" s="252"/>
      <c r="AG493" s="252"/>
      <c r="AH493" s="252"/>
    </row>
    <row r="494" spans="2:34" s="251" customFormat="1" ht="15.75" customHeight="1">
      <c r="B494" s="257" t="s">
        <v>258</v>
      </c>
      <c r="C494" s="258">
        <v>161</v>
      </c>
      <c r="D494" s="258">
        <v>0</v>
      </c>
      <c r="E494" s="258">
        <v>1012</v>
      </c>
      <c r="F494" s="258">
        <f t="shared" ref="F494:F496" si="68">SUM(C494:E494)</f>
        <v>1173</v>
      </c>
      <c r="G494" s="315">
        <v>213</v>
      </c>
      <c r="H494" s="315">
        <v>63</v>
      </c>
      <c r="I494" s="315">
        <f t="shared" ref="I494:I496" si="69">G494+H494</f>
        <v>276</v>
      </c>
      <c r="J494" s="258">
        <f t="shared" ref="J494:J496" si="70">C494+G494</f>
        <v>374</v>
      </c>
      <c r="K494" s="258">
        <f t="shared" ref="K494:K496" si="71">E494+H494</f>
        <v>1075</v>
      </c>
      <c r="L494" s="258">
        <f t="shared" ref="L494:L496" si="72">J494+K494</f>
        <v>1449</v>
      </c>
      <c r="M494" s="259">
        <v>220</v>
      </c>
      <c r="N494" s="259">
        <v>7</v>
      </c>
      <c r="O494" s="259">
        <f t="shared" ref="O494:O496" si="73">M494+N494</f>
        <v>227</v>
      </c>
      <c r="P494" s="260">
        <v>0</v>
      </c>
      <c r="Q494" s="260">
        <v>29</v>
      </c>
      <c r="R494" s="260">
        <f t="shared" ref="R494:R496" si="74">P494+Q494</f>
        <v>29</v>
      </c>
      <c r="S494" s="261">
        <f t="shared" si="66"/>
        <v>154</v>
      </c>
      <c r="T494" s="261">
        <f t="shared" si="67"/>
        <v>154</v>
      </c>
      <c r="U494" s="261">
        <f>+K494-N494-Q494</f>
        <v>1039</v>
      </c>
      <c r="V494" s="261">
        <f>+S494+U494</f>
        <v>1193</v>
      </c>
      <c r="W494" s="252"/>
      <c r="X494" s="252"/>
      <c r="Y494" s="252"/>
      <c r="Z494" s="252"/>
      <c r="AA494" s="252"/>
      <c r="AB494" s="252"/>
      <c r="AC494" s="252"/>
      <c r="AD494" s="252"/>
      <c r="AE494" s="252"/>
      <c r="AF494" s="252"/>
      <c r="AG494" s="252"/>
      <c r="AH494" s="252"/>
    </row>
    <row r="495" spans="2:34" s="251" customFormat="1" ht="15.75" customHeight="1">
      <c r="B495" s="257" t="s">
        <v>256</v>
      </c>
      <c r="C495" s="258">
        <v>110</v>
      </c>
      <c r="D495" s="258">
        <v>0</v>
      </c>
      <c r="E495" s="258">
        <v>491</v>
      </c>
      <c r="F495" s="258">
        <f t="shared" si="68"/>
        <v>601</v>
      </c>
      <c r="G495" s="315">
        <v>204</v>
      </c>
      <c r="H495" s="315">
        <v>296</v>
      </c>
      <c r="I495" s="315">
        <f t="shared" si="69"/>
        <v>500</v>
      </c>
      <c r="J495" s="258">
        <f t="shared" si="70"/>
        <v>314</v>
      </c>
      <c r="K495" s="258">
        <f t="shared" si="71"/>
        <v>787</v>
      </c>
      <c r="L495" s="258">
        <f t="shared" si="72"/>
        <v>1101</v>
      </c>
      <c r="M495" s="259">
        <v>200</v>
      </c>
      <c r="N495" s="259">
        <v>2</v>
      </c>
      <c r="O495" s="259">
        <f t="shared" si="73"/>
        <v>202</v>
      </c>
      <c r="P495" s="260">
        <v>0</v>
      </c>
      <c r="Q495" s="260">
        <v>5</v>
      </c>
      <c r="R495" s="260">
        <f t="shared" si="74"/>
        <v>5</v>
      </c>
      <c r="S495" s="261">
        <f>+J495-M495-P495</f>
        <v>114</v>
      </c>
      <c r="T495" s="261">
        <f t="shared" si="67"/>
        <v>114</v>
      </c>
      <c r="U495" s="261">
        <f>+K495-N495-Q495</f>
        <v>780</v>
      </c>
      <c r="V495" s="261">
        <f>+S495+U495</f>
        <v>894</v>
      </c>
      <c r="W495" s="252"/>
      <c r="X495" s="252"/>
      <c r="Y495" s="252"/>
      <c r="Z495" s="252"/>
      <c r="AA495" s="252"/>
      <c r="AB495" s="252"/>
      <c r="AC495" s="252"/>
      <c r="AD495" s="252"/>
      <c r="AE495" s="252"/>
      <c r="AF495" s="252"/>
      <c r="AG495" s="252"/>
      <c r="AH495" s="252"/>
    </row>
    <row r="496" spans="2:34" s="251" customFormat="1" ht="15.75" customHeight="1">
      <c r="B496" s="257" t="s">
        <v>257</v>
      </c>
      <c r="C496" s="258">
        <v>397</v>
      </c>
      <c r="D496" s="258">
        <v>0</v>
      </c>
      <c r="E496" s="258">
        <v>283</v>
      </c>
      <c r="F496" s="258">
        <f t="shared" si="68"/>
        <v>680</v>
      </c>
      <c r="G496" s="315">
        <v>215</v>
      </c>
      <c r="H496" s="315">
        <v>1058</v>
      </c>
      <c r="I496" s="315">
        <f t="shared" si="69"/>
        <v>1273</v>
      </c>
      <c r="J496" s="258">
        <f t="shared" si="70"/>
        <v>612</v>
      </c>
      <c r="K496" s="258">
        <f t="shared" si="71"/>
        <v>1341</v>
      </c>
      <c r="L496" s="258">
        <f t="shared" si="72"/>
        <v>1953</v>
      </c>
      <c r="M496" s="259">
        <v>221</v>
      </c>
      <c r="N496" s="259">
        <v>11</v>
      </c>
      <c r="O496" s="259">
        <f t="shared" si="73"/>
        <v>232</v>
      </c>
      <c r="P496" s="260">
        <v>2</v>
      </c>
      <c r="Q496" s="260">
        <v>0</v>
      </c>
      <c r="R496" s="260">
        <f t="shared" si="74"/>
        <v>2</v>
      </c>
      <c r="S496" s="261">
        <f t="shared" si="66"/>
        <v>389</v>
      </c>
      <c r="T496" s="261">
        <f t="shared" si="67"/>
        <v>389</v>
      </c>
      <c r="U496" s="261">
        <f>+K496-N496-Q496</f>
        <v>1330</v>
      </c>
      <c r="V496" s="261">
        <f>+S496+U496</f>
        <v>1719</v>
      </c>
      <c r="W496" s="252"/>
      <c r="X496" s="252"/>
      <c r="Y496" s="252"/>
      <c r="Z496" s="252"/>
      <c r="AA496" s="252"/>
      <c r="AB496" s="252"/>
      <c r="AC496" s="252"/>
      <c r="AD496" s="252"/>
      <c r="AE496" s="252"/>
      <c r="AF496" s="252"/>
      <c r="AG496" s="252"/>
      <c r="AH496" s="252"/>
    </row>
    <row r="497" spans="2:34" s="251" customFormat="1" ht="15.75" customHeight="1">
      <c r="B497" s="257" t="s">
        <v>327</v>
      </c>
      <c r="C497" s="258">
        <v>553</v>
      </c>
      <c r="D497" s="258">
        <v>26</v>
      </c>
      <c r="E497" s="258">
        <v>26</v>
      </c>
      <c r="F497" s="258">
        <f t="shared" ref="F497" si="75">SUM(C497:E497)</f>
        <v>605</v>
      </c>
      <c r="G497" s="315">
        <v>347</v>
      </c>
      <c r="H497" s="315">
        <v>9</v>
      </c>
      <c r="I497" s="315">
        <f t="shared" ref="I497" si="76">G497+H497</f>
        <v>356</v>
      </c>
      <c r="J497" s="258">
        <f t="shared" ref="J497" si="77">C497+G497</f>
        <v>900</v>
      </c>
      <c r="K497" s="258">
        <f t="shared" ref="K497" si="78">E497+H497</f>
        <v>35</v>
      </c>
      <c r="L497" s="258">
        <f t="shared" ref="L497" si="79">J497+K497</f>
        <v>935</v>
      </c>
      <c r="M497" s="259">
        <v>167</v>
      </c>
      <c r="N497" s="259">
        <v>0</v>
      </c>
      <c r="O497" s="259">
        <f t="shared" ref="O497" si="80">M497+N497</f>
        <v>167</v>
      </c>
      <c r="P497" s="260">
        <v>0</v>
      </c>
      <c r="Q497" s="260">
        <v>0</v>
      </c>
      <c r="R497" s="260">
        <f t="shared" ref="R497" si="81">P497+Q497</f>
        <v>0</v>
      </c>
      <c r="S497" s="261">
        <f t="shared" ref="S497" si="82">+J497-M497-P497</f>
        <v>733</v>
      </c>
      <c r="T497" s="261">
        <f t="shared" ref="T497" si="83">D497+J497-M497-P497</f>
        <v>759</v>
      </c>
      <c r="U497" s="261">
        <f>+K497-N497-Q497</f>
        <v>35</v>
      </c>
      <c r="V497" s="261">
        <f>+S497+U497</f>
        <v>768</v>
      </c>
      <c r="W497" s="252"/>
      <c r="X497" s="252"/>
      <c r="Y497" s="252"/>
      <c r="Z497" s="252"/>
      <c r="AA497" s="252"/>
      <c r="AB497" s="252"/>
      <c r="AC497" s="252"/>
      <c r="AD497" s="252"/>
      <c r="AE497" s="252"/>
      <c r="AF497" s="252"/>
      <c r="AG497" s="252"/>
      <c r="AH497" s="252"/>
    </row>
    <row r="498" spans="2:34" s="43" customFormat="1" ht="12.75" customHeight="1">
      <c r="B498" s="427" t="s">
        <v>303</v>
      </c>
      <c r="C498" s="427"/>
      <c r="D498" s="427"/>
      <c r="E498" s="427"/>
      <c r="F498" s="427"/>
      <c r="G498" s="427"/>
      <c r="H498" s="427"/>
      <c r="I498" s="427"/>
      <c r="J498" s="427"/>
      <c r="K498" s="427"/>
      <c r="L498" s="427"/>
      <c r="M498" s="427"/>
      <c r="N498" s="427"/>
      <c r="O498" s="427"/>
      <c r="P498" s="427"/>
      <c r="Q498" s="427"/>
      <c r="R498" s="427"/>
      <c r="S498" s="427"/>
      <c r="T498" s="427"/>
      <c r="U498" s="427"/>
      <c r="V498" s="427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</row>
    <row r="499" spans="2:34" s="43" customFormat="1" ht="12.75" customHeight="1">
      <c r="B499" s="439"/>
      <c r="C499" s="439"/>
      <c r="D499" s="439"/>
      <c r="E499" s="439"/>
      <c r="F499" s="439"/>
      <c r="G499" s="304"/>
      <c r="H499" s="304"/>
      <c r="I499" s="304"/>
      <c r="J499" s="304"/>
      <c r="K499" s="304"/>
      <c r="L499" s="304"/>
      <c r="M499" s="295"/>
      <c r="N499" s="295"/>
      <c r="O499" s="295"/>
      <c r="P499" s="295"/>
      <c r="Q499" s="295"/>
      <c r="R499" s="295"/>
      <c r="S499" s="295"/>
      <c r="T499" s="349"/>
      <c r="U499" s="295"/>
      <c r="V499" s="295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</row>
    <row r="500" spans="2:34" s="43" customFormat="1" ht="10.5" customHeight="1">
      <c r="B500" s="414"/>
      <c r="C500" s="414"/>
      <c r="D500" s="414"/>
      <c r="E500" s="414"/>
      <c r="F500" s="414"/>
      <c r="G500" s="414"/>
      <c r="H500" s="414"/>
      <c r="I500" s="414"/>
      <c r="J500" s="414"/>
      <c r="K500" s="414"/>
      <c r="L500" s="414"/>
      <c r="M500" s="414"/>
      <c r="N500" s="414"/>
      <c r="O500" s="414"/>
      <c r="P500" s="414"/>
      <c r="Q500" s="414"/>
      <c r="R500" s="414"/>
      <c r="S500" s="414"/>
      <c r="T500" s="414"/>
      <c r="U500" s="414"/>
      <c r="V500" s="41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</row>
    <row r="501" spans="2:34" s="43" customFormat="1" ht="10.5" customHeight="1">
      <c r="B501" s="249"/>
      <c r="C501" s="250"/>
      <c r="D501" s="250"/>
      <c r="E501" s="250"/>
      <c r="F501" s="250"/>
      <c r="G501" s="250"/>
      <c r="H501" s="250"/>
      <c r="I501" s="250"/>
      <c r="J501" s="250"/>
      <c r="K501" s="250"/>
      <c r="L501" s="250"/>
      <c r="M501" s="250"/>
      <c r="N501" s="250"/>
      <c r="O501" s="250"/>
      <c r="P501" s="250"/>
      <c r="Q501" s="250"/>
      <c r="R501" s="250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</row>
    <row r="502" spans="2:34" s="43" customFormat="1" ht="10.5" customHeight="1">
      <c r="B502" s="249"/>
      <c r="C502" s="250"/>
      <c r="D502" s="250"/>
      <c r="E502" s="250"/>
      <c r="F502" s="250"/>
      <c r="G502" s="250"/>
      <c r="H502" s="250"/>
      <c r="I502" s="250"/>
      <c r="J502" s="250"/>
      <c r="K502" s="250"/>
      <c r="L502" s="250"/>
      <c r="M502" s="250"/>
      <c r="N502" s="250"/>
      <c r="O502" s="250"/>
      <c r="P502" s="250"/>
      <c r="Q502" s="250"/>
      <c r="R502" s="250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</row>
    <row r="503" spans="2:34" s="43" customFormat="1" ht="10.5" customHeight="1">
      <c r="B503" s="249"/>
      <c r="C503" s="250"/>
      <c r="D503" s="250"/>
      <c r="E503" s="250"/>
      <c r="F503" s="250"/>
      <c r="G503" s="250"/>
      <c r="H503" s="250"/>
      <c r="I503" s="250"/>
      <c r="J503" s="250"/>
      <c r="K503" s="250"/>
      <c r="L503" s="250"/>
      <c r="M503" s="250"/>
      <c r="N503" s="250"/>
      <c r="O503" s="250"/>
      <c r="P503" s="250"/>
      <c r="Q503" s="250"/>
      <c r="R503" s="250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</row>
    <row r="504" spans="2:34" s="43" customFormat="1" ht="10.5" customHeight="1">
      <c r="B504" s="249"/>
      <c r="C504" s="250"/>
      <c r="D504" s="250"/>
      <c r="E504" s="250"/>
      <c r="F504" s="250"/>
      <c r="G504" s="250"/>
      <c r="H504" s="250"/>
      <c r="I504" s="250"/>
      <c r="J504" s="250"/>
      <c r="K504" s="250"/>
      <c r="L504" s="250"/>
      <c r="M504" s="250"/>
      <c r="N504" s="250"/>
      <c r="O504" s="250"/>
      <c r="P504" s="250"/>
      <c r="Q504" s="250"/>
      <c r="R504" s="250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</row>
    <row r="505" spans="2:34" s="43" customFormat="1" ht="10.5" customHeight="1">
      <c r="B505" s="249"/>
      <c r="C505" s="250"/>
      <c r="D505" s="250"/>
      <c r="E505" s="250"/>
      <c r="F505" s="250"/>
      <c r="G505" s="250"/>
      <c r="H505" s="250"/>
      <c r="I505" s="250"/>
      <c r="J505" s="250"/>
      <c r="K505" s="250"/>
      <c r="L505" s="250"/>
      <c r="M505" s="250"/>
      <c r="N505" s="250"/>
      <c r="O505" s="250"/>
      <c r="P505" s="250"/>
      <c r="Q505" s="250"/>
      <c r="R505" s="250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</row>
    <row r="506" spans="2:34" s="43" customFormat="1" ht="10.5" customHeight="1">
      <c r="B506" s="249"/>
      <c r="C506" s="250"/>
      <c r="D506" s="250"/>
      <c r="E506" s="250"/>
      <c r="F506" s="250"/>
      <c r="G506" s="250"/>
      <c r="H506" s="250"/>
      <c r="I506" s="250"/>
      <c r="J506" s="250"/>
      <c r="K506" s="250"/>
      <c r="L506" s="250"/>
      <c r="M506" s="250"/>
      <c r="N506" s="250"/>
      <c r="O506" s="250"/>
      <c r="P506" s="250"/>
      <c r="Q506" s="250"/>
      <c r="R506" s="250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</row>
    <row r="507" spans="2:34" s="43" customFormat="1" ht="10.5" customHeight="1">
      <c r="B507" s="249"/>
      <c r="C507" s="250"/>
      <c r="D507" s="250"/>
      <c r="E507" s="250"/>
      <c r="F507" s="250"/>
      <c r="G507" s="250"/>
      <c r="H507" s="250"/>
      <c r="I507" s="250"/>
      <c r="J507" s="250"/>
      <c r="K507" s="250"/>
      <c r="L507" s="250"/>
      <c r="M507" s="250"/>
      <c r="N507" s="250"/>
      <c r="O507" s="250"/>
      <c r="P507" s="250"/>
      <c r="Q507" s="250"/>
      <c r="R507" s="250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</row>
    <row r="508" spans="2:34" s="43" customFormat="1" ht="10.5" customHeight="1">
      <c r="B508" s="249"/>
      <c r="C508" s="250"/>
      <c r="D508" s="250"/>
      <c r="E508" s="250"/>
      <c r="F508" s="250"/>
      <c r="G508" s="250"/>
      <c r="H508" s="250"/>
      <c r="I508" s="250"/>
      <c r="J508" s="250"/>
      <c r="K508" s="250"/>
      <c r="L508" s="250"/>
      <c r="M508" s="250"/>
      <c r="N508" s="250"/>
      <c r="O508" s="250"/>
      <c r="P508" s="250"/>
      <c r="Q508" s="250"/>
      <c r="R508" s="250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</row>
    <row r="509" spans="2:34" s="43" customFormat="1" ht="10.5" customHeight="1">
      <c r="B509" s="249"/>
      <c r="C509" s="250"/>
      <c r="D509" s="250"/>
      <c r="E509" s="250"/>
      <c r="F509" s="250"/>
      <c r="G509" s="250"/>
      <c r="H509" s="250"/>
      <c r="I509" s="250"/>
      <c r="J509" s="250"/>
      <c r="K509" s="250"/>
      <c r="L509" s="250"/>
      <c r="M509" s="250"/>
      <c r="N509" s="250"/>
      <c r="O509" s="250"/>
      <c r="P509" s="250"/>
      <c r="Q509" s="250"/>
      <c r="R509" s="250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</row>
    <row r="510" spans="2:34" s="43" customFormat="1" ht="10.5" customHeight="1">
      <c r="B510" s="249"/>
      <c r="C510" s="250"/>
      <c r="D510" s="250"/>
      <c r="E510" s="250"/>
      <c r="F510" s="250"/>
      <c r="G510" s="250"/>
      <c r="H510" s="250"/>
      <c r="I510" s="250"/>
      <c r="J510" s="250"/>
      <c r="K510" s="250"/>
      <c r="L510" s="250"/>
      <c r="M510" s="250"/>
      <c r="N510" s="250"/>
      <c r="O510" s="250"/>
      <c r="P510" s="250"/>
      <c r="Q510" s="250"/>
      <c r="R510" s="250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</row>
    <row r="511" spans="2:34" s="43" customFormat="1" ht="10.5" customHeight="1">
      <c r="B511" s="249"/>
      <c r="C511" s="250"/>
      <c r="D511" s="250"/>
      <c r="E511" s="250"/>
      <c r="F511" s="250"/>
      <c r="G511" s="250"/>
      <c r="H511" s="250"/>
      <c r="I511" s="250"/>
      <c r="J511" s="250"/>
      <c r="K511" s="250"/>
      <c r="L511" s="250"/>
      <c r="M511" s="250"/>
      <c r="N511" s="250"/>
      <c r="O511" s="250"/>
      <c r="P511" s="250"/>
      <c r="Q511" s="250"/>
      <c r="R511" s="250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</row>
    <row r="512" spans="2:34" s="43" customFormat="1" ht="10.5" customHeight="1">
      <c r="B512" s="249"/>
      <c r="C512" s="250"/>
      <c r="D512" s="250"/>
      <c r="E512" s="250"/>
      <c r="F512" s="250"/>
      <c r="G512" s="250"/>
      <c r="H512" s="250"/>
      <c r="I512" s="250"/>
      <c r="J512" s="250"/>
      <c r="K512" s="250"/>
      <c r="L512" s="250"/>
      <c r="M512" s="250"/>
      <c r="N512" s="250"/>
      <c r="O512" s="250"/>
      <c r="P512" s="250"/>
      <c r="Q512" s="250"/>
      <c r="R512" s="250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</row>
    <row r="513" spans="2:34" s="43" customFormat="1" ht="10.5" customHeight="1">
      <c r="B513" s="249"/>
      <c r="C513" s="250"/>
      <c r="D513" s="250"/>
      <c r="E513" s="250"/>
      <c r="F513" s="250"/>
      <c r="G513" s="250"/>
      <c r="H513" s="250"/>
      <c r="I513" s="250"/>
      <c r="J513" s="250"/>
      <c r="K513" s="250"/>
      <c r="L513" s="250"/>
      <c r="M513" s="250"/>
      <c r="N513" s="250"/>
      <c r="O513" s="250"/>
      <c r="P513" s="250"/>
      <c r="Q513" s="250"/>
      <c r="R513" s="250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</row>
    <row r="514" spans="2:34" s="43" customFormat="1" ht="10.5" customHeight="1">
      <c r="B514" s="249"/>
      <c r="C514" s="250"/>
      <c r="D514" s="250"/>
      <c r="E514" s="250"/>
      <c r="F514" s="250"/>
      <c r="G514" s="250"/>
      <c r="H514" s="250"/>
      <c r="I514" s="250"/>
      <c r="J514" s="250"/>
      <c r="K514" s="250"/>
      <c r="L514" s="250"/>
      <c r="M514" s="250"/>
      <c r="N514" s="250"/>
      <c r="O514" s="250"/>
      <c r="P514" s="250"/>
      <c r="Q514" s="250"/>
      <c r="R514" s="250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</row>
    <row r="515" spans="2:34" s="43" customFormat="1" ht="10.5" customHeight="1">
      <c r="B515" s="249"/>
      <c r="C515" s="250"/>
      <c r="D515" s="250"/>
      <c r="E515" s="250"/>
      <c r="F515" s="250"/>
      <c r="G515" s="250"/>
      <c r="H515" s="250"/>
      <c r="I515" s="250"/>
      <c r="J515" s="250"/>
      <c r="K515" s="250"/>
      <c r="L515" s="250"/>
      <c r="M515" s="250"/>
      <c r="N515" s="250"/>
      <c r="O515" s="250"/>
      <c r="P515" s="250"/>
      <c r="Q515" s="250"/>
      <c r="R515" s="250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</row>
    <row r="516" spans="2:34" s="43" customFormat="1" ht="10.5" customHeight="1">
      <c r="B516" s="249"/>
      <c r="C516" s="250"/>
      <c r="D516" s="250"/>
      <c r="E516" s="250"/>
      <c r="F516" s="250"/>
      <c r="G516" s="250"/>
      <c r="H516" s="250"/>
      <c r="I516" s="250"/>
      <c r="J516" s="250"/>
      <c r="K516" s="250"/>
      <c r="L516" s="250"/>
      <c r="M516" s="250"/>
      <c r="N516" s="250"/>
      <c r="O516" s="250"/>
      <c r="P516" s="250"/>
      <c r="Q516" s="250"/>
      <c r="R516" s="250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</row>
    <row r="517" spans="2:34" s="43" customFormat="1" ht="10.5" customHeight="1">
      <c r="B517" s="249"/>
      <c r="C517" s="250"/>
      <c r="D517" s="250"/>
      <c r="E517" s="250"/>
      <c r="F517" s="250"/>
      <c r="G517" s="250"/>
      <c r="H517" s="250"/>
      <c r="I517" s="250"/>
      <c r="J517" s="250"/>
      <c r="K517" s="250"/>
      <c r="L517" s="250"/>
      <c r="M517" s="250"/>
      <c r="N517" s="250"/>
      <c r="O517" s="250"/>
      <c r="P517" s="250"/>
      <c r="Q517" s="250"/>
      <c r="R517" s="250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</row>
    <row r="518" spans="2:34" s="43" customFormat="1" ht="10.5" customHeight="1">
      <c r="B518" s="249"/>
      <c r="C518" s="250"/>
      <c r="D518" s="250"/>
      <c r="E518" s="250"/>
      <c r="F518" s="250"/>
      <c r="G518" s="250"/>
      <c r="H518" s="250"/>
      <c r="I518" s="250"/>
      <c r="J518" s="250"/>
      <c r="K518" s="250"/>
      <c r="L518" s="250"/>
      <c r="M518" s="250"/>
      <c r="N518" s="250"/>
      <c r="O518" s="250"/>
      <c r="P518" s="250"/>
      <c r="Q518" s="250"/>
      <c r="R518" s="250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</row>
    <row r="519" spans="2:34" s="43" customFormat="1" ht="10.5" customHeight="1">
      <c r="B519" s="249"/>
      <c r="C519" s="250"/>
      <c r="D519" s="250"/>
      <c r="E519" s="250"/>
      <c r="F519" s="250"/>
      <c r="G519" s="250"/>
      <c r="H519" s="250"/>
      <c r="I519" s="250"/>
      <c r="J519" s="250"/>
      <c r="K519" s="250"/>
      <c r="L519" s="250"/>
      <c r="M519" s="250"/>
      <c r="N519" s="250"/>
      <c r="O519" s="250"/>
      <c r="P519" s="250"/>
      <c r="Q519" s="250"/>
      <c r="R519" s="250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</row>
    <row r="520" spans="2:34" s="43" customFormat="1" ht="10.5" customHeight="1">
      <c r="B520" s="249"/>
      <c r="C520" s="250"/>
      <c r="D520" s="250"/>
      <c r="E520" s="250"/>
      <c r="F520" s="250"/>
      <c r="G520" s="250"/>
      <c r="H520" s="250"/>
      <c r="I520" s="250"/>
      <c r="J520" s="250"/>
      <c r="K520" s="250"/>
      <c r="L520" s="250"/>
      <c r="M520" s="250"/>
      <c r="N520" s="250"/>
      <c r="O520" s="250"/>
      <c r="P520" s="250"/>
      <c r="Q520" s="250"/>
      <c r="R520" s="250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</row>
    <row r="521" spans="2:34" s="43" customFormat="1" ht="10.5" customHeight="1">
      <c r="B521" s="249"/>
      <c r="C521" s="250"/>
      <c r="D521" s="250"/>
      <c r="E521" s="250"/>
      <c r="F521" s="250"/>
      <c r="G521" s="250"/>
      <c r="H521" s="250"/>
      <c r="I521" s="250"/>
      <c r="J521" s="250"/>
      <c r="K521" s="250"/>
      <c r="L521" s="250"/>
      <c r="M521" s="250"/>
      <c r="N521" s="250"/>
      <c r="O521" s="250"/>
      <c r="P521" s="250"/>
      <c r="Q521" s="250"/>
      <c r="R521" s="250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</row>
    <row r="522" spans="2:34" s="43" customFormat="1" ht="10.5" customHeight="1">
      <c r="B522" s="249"/>
      <c r="C522" s="250"/>
      <c r="D522" s="250"/>
      <c r="E522" s="250"/>
      <c r="F522" s="250"/>
      <c r="G522" s="250"/>
      <c r="H522" s="250"/>
      <c r="I522" s="250"/>
      <c r="J522" s="250"/>
      <c r="K522" s="250"/>
      <c r="L522" s="250"/>
      <c r="M522" s="250"/>
      <c r="N522" s="250"/>
      <c r="O522" s="250"/>
      <c r="P522" s="250"/>
      <c r="Q522" s="250"/>
      <c r="R522" s="250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</row>
    <row r="523" spans="2:34" s="43" customFormat="1" ht="10.5" customHeight="1">
      <c r="B523" s="249"/>
      <c r="C523" s="250"/>
      <c r="D523" s="250"/>
      <c r="E523" s="250"/>
      <c r="F523" s="250"/>
      <c r="G523" s="250"/>
      <c r="H523" s="250"/>
      <c r="I523" s="250"/>
      <c r="J523" s="250"/>
      <c r="K523" s="250"/>
      <c r="L523" s="250"/>
      <c r="M523" s="250"/>
      <c r="N523" s="250"/>
      <c r="O523" s="250"/>
      <c r="P523" s="250"/>
      <c r="Q523" s="250"/>
      <c r="R523" s="250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</row>
    <row r="524" spans="2:34" s="43" customFormat="1" ht="10.5" customHeight="1">
      <c r="B524" s="249"/>
      <c r="C524" s="250"/>
      <c r="D524" s="250"/>
      <c r="E524" s="250"/>
      <c r="F524" s="250"/>
      <c r="G524" s="250"/>
      <c r="H524" s="250"/>
      <c r="I524" s="250"/>
      <c r="J524" s="250"/>
      <c r="K524" s="250"/>
      <c r="L524" s="250"/>
      <c r="M524" s="250"/>
      <c r="N524" s="250"/>
      <c r="O524" s="250"/>
      <c r="P524" s="250"/>
      <c r="Q524" s="250"/>
      <c r="R524" s="250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</row>
    <row r="525" spans="2:34" s="43" customFormat="1" ht="10.5" customHeight="1">
      <c r="B525" s="249"/>
      <c r="C525" s="250"/>
      <c r="D525" s="250"/>
      <c r="E525" s="250"/>
      <c r="F525" s="250"/>
      <c r="G525" s="250"/>
      <c r="H525" s="250"/>
      <c r="I525" s="250"/>
      <c r="J525" s="250"/>
      <c r="K525" s="250"/>
      <c r="L525" s="250"/>
      <c r="M525" s="250"/>
      <c r="N525" s="250"/>
      <c r="O525" s="250"/>
      <c r="P525" s="250"/>
      <c r="Q525" s="250"/>
      <c r="R525" s="250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</row>
    <row r="526" spans="2:34" s="43" customFormat="1" ht="10.5" customHeight="1">
      <c r="B526" s="249"/>
      <c r="C526" s="250"/>
      <c r="D526" s="250"/>
      <c r="E526" s="250"/>
      <c r="F526" s="250"/>
      <c r="G526" s="250"/>
      <c r="H526" s="250"/>
      <c r="I526" s="250"/>
      <c r="J526" s="250"/>
      <c r="K526" s="250"/>
      <c r="L526" s="250"/>
      <c r="M526" s="250"/>
      <c r="N526" s="250"/>
      <c r="O526" s="250"/>
      <c r="P526" s="250"/>
      <c r="Q526" s="250"/>
      <c r="R526" s="250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</row>
    <row r="527" spans="2:34" s="43" customFormat="1" ht="10.5" customHeight="1">
      <c r="B527" s="249"/>
      <c r="C527" s="250"/>
      <c r="D527" s="250"/>
      <c r="E527" s="250"/>
      <c r="F527" s="250"/>
      <c r="G527" s="250"/>
      <c r="H527" s="250"/>
      <c r="I527" s="250"/>
      <c r="J527" s="250"/>
      <c r="K527" s="250"/>
      <c r="L527" s="250"/>
      <c r="M527" s="250"/>
      <c r="N527" s="250"/>
      <c r="O527" s="250"/>
      <c r="P527" s="250"/>
      <c r="Q527" s="250"/>
      <c r="R527" s="250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</row>
    <row r="528" spans="2:34" s="43" customFormat="1" ht="10.5" customHeight="1">
      <c r="B528" s="249"/>
      <c r="C528" s="250"/>
      <c r="D528" s="250"/>
      <c r="E528" s="250"/>
      <c r="F528" s="250"/>
      <c r="G528" s="250"/>
      <c r="H528" s="250"/>
      <c r="I528" s="250"/>
      <c r="J528" s="250"/>
      <c r="K528" s="250"/>
      <c r="L528" s="250"/>
      <c r="M528" s="250"/>
      <c r="N528" s="250"/>
      <c r="O528" s="250"/>
      <c r="P528" s="250"/>
      <c r="Q528" s="250"/>
      <c r="R528" s="250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</row>
    <row r="529" spans="2:34" s="43" customFormat="1" ht="10.5" customHeight="1">
      <c r="B529" s="249"/>
      <c r="C529" s="250"/>
      <c r="D529" s="250"/>
      <c r="E529" s="250"/>
      <c r="F529" s="250"/>
      <c r="G529" s="250"/>
      <c r="H529" s="250"/>
      <c r="I529" s="250"/>
      <c r="J529" s="250"/>
      <c r="K529" s="250"/>
      <c r="L529" s="250"/>
      <c r="M529" s="250"/>
      <c r="N529" s="250"/>
      <c r="O529" s="250"/>
      <c r="P529" s="250"/>
      <c r="Q529" s="250"/>
      <c r="R529" s="250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</row>
    <row r="530" spans="2:34" s="43" customFormat="1" ht="10.5" customHeight="1">
      <c r="B530" s="249"/>
      <c r="C530" s="250"/>
      <c r="D530" s="250"/>
      <c r="E530" s="250"/>
      <c r="F530" s="250"/>
      <c r="G530" s="250"/>
      <c r="H530" s="250"/>
      <c r="I530" s="250"/>
      <c r="J530" s="250"/>
      <c r="K530" s="250"/>
      <c r="L530" s="250"/>
      <c r="M530" s="250"/>
      <c r="N530" s="250"/>
      <c r="O530" s="250"/>
      <c r="P530" s="250"/>
      <c r="Q530" s="250"/>
      <c r="R530" s="250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</row>
    <row r="531" spans="2:34" s="43" customFormat="1" ht="10.5" customHeight="1">
      <c r="B531" s="249"/>
      <c r="C531" s="250"/>
      <c r="D531" s="250"/>
      <c r="E531" s="250"/>
      <c r="F531" s="250"/>
      <c r="G531" s="250"/>
      <c r="H531" s="250"/>
      <c r="I531" s="250"/>
      <c r="J531" s="250"/>
      <c r="K531" s="250"/>
      <c r="L531" s="250"/>
      <c r="M531" s="250"/>
      <c r="N531" s="250"/>
      <c r="O531" s="250"/>
      <c r="P531" s="250"/>
      <c r="Q531" s="250"/>
      <c r="R531" s="250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</row>
    <row r="532" spans="2:34" s="43" customFormat="1" ht="10.5" customHeight="1">
      <c r="B532" s="249"/>
      <c r="C532" s="250"/>
      <c r="D532" s="250"/>
      <c r="E532" s="250"/>
      <c r="F532" s="250"/>
      <c r="G532" s="250"/>
      <c r="H532" s="250"/>
      <c r="I532" s="250"/>
      <c r="J532" s="250"/>
      <c r="K532" s="250"/>
      <c r="L532" s="250"/>
      <c r="M532" s="250"/>
      <c r="N532" s="250"/>
      <c r="O532" s="250"/>
      <c r="P532" s="250"/>
      <c r="Q532" s="250"/>
      <c r="R532" s="250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</row>
    <row r="533" spans="2:34" s="43" customFormat="1" ht="10.5" customHeight="1">
      <c r="B533" s="249"/>
      <c r="C533" s="250"/>
      <c r="D533" s="250"/>
      <c r="E533" s="250"/>
      <c r="F533" s="250"/>
      <c r="G533" s="250"/>
      <c r="H533" s="250"/>
      <c r="I533" s="250"/>
      <c r="J533" s="250"/>
      <c r="K533" s="250"/>
      <c r="L533" s="250"/>
      <c r="M533" s="250"/>
      <c r="N533" s="250"/>
      <c r="O533" s="250"/>
      <c r="P533" s="250"/>
      <c r="Q533" s="250"/>
      <c r="R533" s="250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</row>
    <row r="534" spans="2:34" s="43" customFormat="1" ht="10.5" customHeight="1">
      <c r="B534" s="249"/>
      <c r="C534" s="250"/>
      <c r="D534" s="250"/>
      <c r="E534" s="250"/>
      <c r="F534" s="250"/>
      <c r="G534" s="250"/>
      <c r="H534" s="250"/>
      <c r="I534" s="250"/>
      <c r="J534" s="250"/>
      <c r="K534" s="250"/>
      <c r="L534" s="250"/>
      <c r="M534" s="250"/>
      <c r="N534" s="250"/>
      <c r="O534" s="250"/>
      <c r="P534" s="250"/>
      <c r="Q534" s="250"/>
      <c r="R534" s="250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</row>
    <row r="535" spans="2:34" s="43" customFormat="1" ht="10.5" customHeight="1">
      <c r="B535" s="249"/>
      <c r="C535" s="250"/>
      <c r="D535" s="250"/>
      <c r="E535" s="250"/>
      <c r="F535" s="250"/>
      <c r="G535" s="250"/>
      <c r="H535" s="250"/>
      <c r="I535" s="250"/>
      <c r="J535" s="250"/>
      <c r="K535" s="250"/>
      <c r="L535" s="250"/>
      <c r="M535" s="250"/>
      <c r="N535" s="250"/>
      <c r="O535" s="250"/>
      <c r="P535" s="250"/>
      <c r="Q535" s="250"/>
      <c r="R535" s="250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</row>
    <row r="536" spans="2:34" s="43" customFormat="1" ht="10.5" customHeight="1">
      <c r="B536" s="249"/>
      <c r="C536" s="250"/>
      <c r="D536" s="250"/>
      <c r="E536" s="250"/>
      <c r="F536" s="250"/>
      <c r="G536" s="250"/>
      <c r="H536" s="250"/>
      <c r="I536" s="250"/>
      <c r="J536" s="250"/>
      <c r="K536" s="250"/>
      <c r="L536" s="250"/>
      <c r="M536" s="250"/>
      <c r="N536" s="250"/>
      <c r="O536" s="250"/>
      <c r="P536" s="250"/>
      <c r="Q536" s="250"/>
      <c r="R536" s="250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</row>
    <row r="537" spans="2:34" s="43" customFormat="1" ht="10.5" customHeight="1">
      <c r="B537" s="249"/>
      <c r="C537" s="250"/>
      <c r="D537" s="250"/>
      <c r="E537" s="250"/>
      <c r="F537" s="250"/>
      <c r="G537" s="250"/>
      <c r="H537" s="250"/>
      <c r="I537" s="250"/>
      <c r="J537" s="250"/>
      <c r="K537" s="250"/>
      <c r="L537" s="250"/>
      <c r="M537" s="250"/>
      <c r="N537" s="250"/>
      <c r="O537" s="250"/>
      <c r="P537" s="250"/>
      <c r="Q537" s="250"/>
      <c r="R537" s="250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</row>
    <row r="538" spans="2:34" s="43" customFormat="1" ht="10.5" customHeight="1">
      <c r="B538" s="249"/>
      <c r="C538" s="250"/>
      <c r="D538" s="250"/>
      <c r="E538" s="250"/>
      <c r="F538" s="250"/>
      <c r="G538" s="250"/>
      <c r="H538" s="250"/>
      <c r="I538" s="250"/>
      <c r="J538" s="250"/>
      <c r="K538" s="250"/>
      <c r="L538" s="250"/>
      <c r="M538" s="250"/>
      <c r="N538" s="250"/>
      <c r="O538" s="250"/>
      <c r="P538" s="250"/>
      <c r="Q538" s="250"/>
      <c r="R538" s="250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</row>
    <row r="539" spans="2:34" s="254" customFormat="1" ht="23.25" customHeight="1">
      <c r="B539" s="408" t="s">
        <v>151</v>
      </c>
      <c r="C539" s="409"/>
      <c r="D539" s="409"/>
      <c r="E539" s="409"/>
      <c r="F539" s="409"/>
      <c r="G539" s="409"/>
      <c r="H539" s="409"/>
      <c r="I539" s="409"/>
      <c r="J539" s="409"/>
      <c r="K539" s="409"/>
      <c r="L539" s="409"/>
      <c r="M539" s="409"/>
      <c r="N539" s="409"/>
      <c r="O539" s="409"/>
      <c r="P539" s="409"/>
      <c r="Q539" s="409"/>
      <c r="R539" s="409"/>
      <c r="S539" s="409"/>
      <c r="T539" s="409"/>
      <c r="U539" s="409"/>
      <c r="V539" s="410"/>
    </row>
    <row r="540" spans="2:34" s="43" customFormat="1" ht="3.75" customHeight="1">
      <c r="B540" s="249"/>
      <c r="C540" s="250"/>
      <c r="D540" s="250"/>
      <c r="E540" s="250"/>
      <c r="F540" s="250"/>
      <c r="G540" s="250"/>
      <c r="H540" s="250"/>
      <c r="I540" s="250"/>
      <c r="J540" s="250"/>
      <c r="K540" s="250"/>
      <c r="L540" s="250"/>
      <c r="M540" s="250"/>
      <c r="N540" s="250"/>
      <c r="O540" s="250"/>
      <c r="P540" s="250"/>
      <c r="Q540" s="250"/>
      <c r="R540" s="250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</row>
    <row r="541" spans="2:34" s="255" customFormat="1" ht="23.25" customHeight="1">
      <c r="B541" s="420" t="s">
        <v>299</v>
      </c>
      <c r="C541" s="421"/>
      <c r="D541" s="421"/>
      <c r="E541" s="421"/>
      <c r="F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  <c r="R541" s="421"/>
      <c r="S541" s="421"/>
      <c r="T541" s="421"/>
      <c r="U541" s="421"/>
      <c r="V541" s="422"/>
    </row>
    <row r="542" spans="2:34" ht="5.0999999999999996" customHeight="1"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43"/>
      <c r="T542" s="43"/>
    </row>
    <row r="543" spans="2:34" ht="33.75" customHeight="1">
      <c r="B543" s="411" t="s">
        <v>162</v>
      </c>
      <c r="C543" s="412" t="s">
        <v>233</v>
      </c>
      <c r="D543" s="412"/>
      <c r="E543" s="412"/>
      <c r="F543" s="412" t="s">
        <v>236</v>
      </c>
      <c r="G543" s="423" t="s">
        <v>142</v>
      </c>
      <c r="H543" s="423"/>
      <c r="I543" s="423" t="s">
        <v>235</v>
      </c>
      <c r="J543" s="406" t="s">
        <v>49</v>
      </c>
      <c r="K543" s="406"/>
      <c r="L543" s="406" t="s">
        <v>234</v>
      </c>
      <c r="M543" s="407" t="s">
        <v>174</v>
      </c>
      <c r="N543" s="407"/>
      <c r="O543" s="418" t="s">
        <v>155</v>
      </c>
      <c r="P543" s="415" t="s">
        <v>172</v>
      </c>
      <c r="Q543" s="415"/>
      <c r="R543" s="416" t="s">
        <v>173</v>
      </c>
      <c r="S543" s="413" t="s">
        <v>312</v>
      </c>
      <c r="T543" s="413"/>
      <c r="U543" s="413"/>
      <c r="V543" s="413" t="s">
        <v>314</v>
      </c>
    </row>
    <row r="544" spans="2:34" ht="24" customHeight="1">
      <c r="B544" s="411"/>
      <c r="C544" s="344" t="s">
        <v>170</v>
      </c>
      <c r="D544" s="344" t="s">
        <v>304</v>
      </c>
      <c r="E544" s="332" t="s">
        <v>154</v>
      </c>
      <c r="F544" s="412"/>
      <c r="G544" s="331" t="s">
        <v>170</v>
      </c>
      <c r="H544" s="331" t="s">
        <v>154</v>
      </c>
      <c r="I544" s="423"/>
      <c r="J544" s="345" t="s">
        <v>310</v>
      </c>
      <c r="K544" s="345" t="s">
        <v>154</v>
      </c>
      <c r="L544" s="406"/>
      <c r="M544" s="333" t="s">
        <v>170</v>
      </c>
      <c r="N544" s="333" t="s">
        <v>154</v>
      </c>
      <c r="O544" s="419"/>
      <c r="P544" s="335" t="s">
        <v>170</v>
      </c>
      <c r="Q544" s="335" t="s">
        <v>154</v>
      </c>
      <c r="R544" s="417"/>
      <c r="S544" s="346" t="s">
        <v>171</v>
      </c>
      <c r="T544" s="346" t="s">
        <v>313</v>
      </c>
      <c r="U544" s="346" t="s">
        <v>154</v>
      </c>
      <c r="V544" s="413"/>
    </row>
    <row r="545" spans="2:34" ht="14.25" customHeight="1">
      <c r="B545" s="292"/>
      <c r="C545" s="293" t="s">
        <v>305</v>
      </c>
      <c r="D545" s="293" t="s">
        <v>306</v>
      </c>
      <c r="E545" s="293" t="s">
        <v>164</v>
      </c>
      <c r="F545" s="293" t="s">
        <v>307</v>
      </c>
      <c r="G545" s="293" t="s">
        <v>87</v>
      </c>
      <c r="H545" s="293" t="s">
        <v>79</v>
      </c>
      <c r="I545" s="293" t="s">
        <v>245</v>
      </c>
      <c r="J545" s="293" t="s">
        <v>311</v>
      </c>
      <c r="K545" s="293" t="s">
        <v>309</v>
      </c>
      <c r="L545" s="293" t="s">
        <v>246</v>
      </c>
      <c r="M545" s="293" t="s">
        <v>83</v>
      </c>
      <c r="N545" s="293" t="s">
        <v>175</v>
      </c>
      <c r="O545" s="294" t="s">
        <v>247</v>
      </c>
      <c r="P545" s="293" t="s">
        <v>81</v>
      </c>
      <c r="Q545" s="293" t="s">
        <v>85</v>
      </c>
      <c r="R545" s="293" t="s">
        <v>248</v>
      </c>
      <c r="S545" s="293" t="s">
        <v>249</v>
      </c>
      <c r="T545" s="293" t="s">
        <v>315</v>
      </c>
      <c r="U545" s="293" t="s">
        <v>316</v>
      </c>
      <c r="V545" s="294" t="s">
        <v>325</v>
      </c>
    </row>
    <row r="546" spans="2:34" ht="22.5" customHeight="1">
      <c r="B546" s="267" t="s">
        <v>165</v>
      </c>
      <c r="C546" s="268">
        <f t="shared" ref="C546:V546" si="84">SUM(C547:C577)</f>
        <v>12709</v>
      </c>
      <c r="D546" s="268">
        <f t="shared" si="84"/>
        <v>5</v>
      </c>
      <c r="E546" s="268">
        <f t="shared" si="84"/>
        <v>23404</v>
      </c>
      <c r="F546" s="268">
        <f t="shared" si="84"/>
        <v>36118</v>
      </c>
      <c r="G546" s="314">
        <f t="shared" si="84"/>
        <v>2617</v>
      </c>
      <c r="H546" s="314">
        <f t="shared" si="84"/>
        <v>594</v>
      </c>
      <c r="I546" s="314">
        <f t="shared" si="84"/>
        <v>3211</v>
      </c>
      <c r="J546" s="268">
        <f t="shared" si="84"/>
        <v>15326</v>
      </c>
      <c r="K546" s="268">
        <f t="shared" si="84"/>
        <v>23998</v>
      </c>
      <c r="L546" s="268">
        <f t="shared" si="84"/>
        <v>39324</v>
      </c>
      <c r="M546" s="269">
        <f t="shared" si="84"/>
        <v>1979</v>
      </c>
      <c r="N546" s="269">
        <f t="shared" si="84"/>
        <v>186</v>
      </c>
      <c r="O546" s="272">
        <f t="shared" si="84"/>
        <v>2165</v>
      </c>
      <c r="P546" s="270">
        <f t="shared" si="84"/>
        <v>18</v>
      </c>
      <c r="Q546" s="270">
        <f t="shared" si="84"/>
        <v>605</v>
      </c>
      <c r="R546" s="270">
        <f t="shared" si="84"/>
        <v>623</v>
      </c>
      <c r="S546" s="271">
        <f>SUM(S547:S577)</f>
        <v>13329</v>
      </c>
      <c r="T546" s="271">
        <f>SUM(T547:T577)</f>
        <v>13334</v>
      </c>
      <c r="U546" s="271">
        <f t="shared" si="84"/>
        <v>23207</v>
      </c>
      <c r="V546" s="278">
        <f t="shared" si="84"/>
        <v>36536</v>
      </c>
    </row>
    <row r="547" spans="2:34" s="251" customFormat="1" ht="18" customHeight="1">
      <c r="B547" s="257" t="s">
        <v>269</v>
      </c>
      <c r="C547" s="258">
        <v>419</v>
      </c>
      <c r="D547" s="258">
        <v>0</v>
      </c>
      <c r="E547" s="258">
        <v>716</v>
      </c>
      <c r="F547" s="258">
        <f>SUM(C547:E547)</f>
        <v>1135</v>
      </c>
      <c r="G547" s="315">
        <v>222</v>
      </c>
      <c r="H547" s="315">
        <v>8</v>
      </c>
      <c r="I547" s="315">
        <f>SUM(G547:H547)</f>
        <v>230</v>
      </c>
      <c r="J547" s="258">
        <f>C547+G547</f>
        <v>641</v>
      </c>
      <c r="K547" s="258">
        <f>E547+H547</f>
        <v>724</v>
      </c>
      <c r="L547" s="258">
        <f>SUM(J547:K547)</f>
        <v>1365</v>
      </c>
      <c r="M547" s="259">
        <v>126</v>
      </c>
      <c r="N547" s="259">
        <v>0</v>
      </c>
      <c r="O547" s="259">
        <f>SUM(M547:N547)</f>
        <v>126</v>
      </c>
      <c r="P547" s="260">
        <v>0</v>
      </c>
      <c r="Q547" s="260">
        <v>0</v>
      </c>
      <c r="R547" s="260">
        <f>SUM(P547:Q547)</f>
        <v>0</v>
      </c>
      <c r="S547" s="261">
        <f>+J547-M547-P547</f>
        <v>515</v>
      </c>
      <c r="T547" s="261">
        <f>D547+J547-M547-P547</f>
        <v>515</v>
      </c>
      <c r="U547" s="261">
        <f t="shared" ref="U547:U577" si="85">+K547-N547-Q547</f>
        <v>724</v>
      </c>
      <c r="V547" s="261">
        <f t="shared" ref="V547:V577" si="86">+S547+U547</f>
        <v>1239</v>
      </c>
      <c r="W547" s="252"/>
      <c r="X547" s="252"/>
      <c r="Y547" s="252"/>
      <c r="Z547" s="252"/>
      <c r="AA547" s="252"/>
      <c r="AB547" s="252"/>
      <c r="AC547" s="252"/>
      <c r="AD547" s="252"/>
      <c r="AE547" s="252"/>
      <c r="AF547" s="252"/>
      <c r="AG547" s="252"/>
      <c r="AH547" s="252"/>
    </row>
    <row r="548" spans="2:34" s="251" customFormat="1" ht="18" customHeight="1">
      <c r="B548" s="257" t="s">
        <v>267</v>
      </c>
      <c r="C548" s="258">
        <v>500</v>
      </c>
      <c r="D548" s="258">
        <v>1</v>
      </c>
      <c r="E548" s="258">
        <v>757</v>
      </c>
      <c r="F548" s="258">
        <f>SUM(C548:E548)</f>
        <v>1258</v>
      </c>
      <c r="G548" s="315">
        <v>232</v>
      </c>
      <c r="H548" s="315">
        <v>3</v>
      </c>
      <c r="I548" s="315">
        <f>SUM(G548:H548)</f>
        <v>235</v>
      </c>
      <c r="J548" s="258">
        <f>C548+G548</f>
        <v>732</v>
      </c>
      <c r="K548" s="258">
        <f>E548+H548</f>
        <v>760</v>
      </c>
      <c r="L548" s="258">
        <f>SUM(J548:K548)</f>
        <v>1492</v>
      </c>
      <c r="M548" s="259">
        <v>190</v>
      </c>
      <c r="N548" s="259">
        <v>0</v>
      </c>
      <c r="O548" s="259">
        <f>SUM(M548:N548)</f>
        <v>190</v>
      </c>
      <c r="P548" s="260">
        <v>0</v>
      </c>
      <c r="Q548" s="260">
        <v>0</v>
      </c>
      <c r="R548" s="260">
        <f t="shared" ref="R548:R577" si="87">SUM(P548:Q548)</f>
        <v>0</v>
      </c>
      <c r="S548" s="261">
        <f t="shared" ref="S548:S577" si="88">+J548-M548-P548</f>
        <v>542</v>
      </c>
      <c r="T548" s="261">
        <f>D548+J548-M548-P548</f>
        <v>543</v>
      </c>
      <c r="U548" s="261">
        <f t="shared" si="85"/>
        <v>760</v>
      </c>
      <c r="V548" s="261">
        <f t="shared" si="86"/>
        <v>1302</v>
      </c>
      <c r="W548" s="252"/>
      <c r="X548" s="252"/>
      <c r="Y548" s="252"/>
      <c r="Z548" s="252"/>
      <c r="AA548" s="252"/>
      <c r="AB548" s="252"/>
      <c r="AC548" s="252"/>
      <c r="AD548" s="252"/>
      <c r="AE548" s="252"/>
      <c r="AF548" s="252"/>
      <c r="AG548" s="252"/>
      <c r="AH548" s="252"/>
    </row>
    <row r="549" spans="2:34" s="251" customFormat="1" ht="18" customHeight="1">
      <c r="B549" s="257" t="s">
        <v>260</v>
      </c>
      <c r="C549" s="258">
        <v>110</v>
      </c>
      <c r="D549" s="258">
        <v>0</v>
      </c>
      <c r="E549" s="258">
        <v>1496</v>
      </c>
      <c r="F549" s="258">
        <f t="shared" ref="F549:F577" si="89">SUM(C549:E549)</f>
        <v>1606</v>
      </c>
      <c r="G549" s="315">
        <v>185</v>
      </c>
      <c r="H549" s="315">
        <v>31</v>
      </c>
      <c r="I549" s="315">
        <f t="shared" ref="I549:I577" si="90">SUM(G549:H549)</f>
        <v>216</v>
      </c>
      <c r="J549" s="258">
        <f t="shared" ref="J549:J577" si="91">C549+G549</f>
        <v>295</v>
      </c>
      <c r="K549" s="258">
        <f t="shared" ref="K549:K577" si="92">E549+H549</f>
        <v>1527</v>
      </c>
      <c r="L549" s="258">
        <f t="shared" ref="L549:L577" si="93">SUM(J549:K549)</f>
        <v>1822</v>
      </c>
      <c r="M549" s="259">
        <v>31</v>
      </c>
      <c r="N549" s="259">
        <v>5</v>
      </c>
      <c r="O549" s="259">
        <f t="shared" ref="O549:O577" si="94">SUM(M549:N549)</f>
        <v>36</v>
      </c>
      <c r="P549" s="260">
        <v>0</v>
      </c>
      <c r="Q549" s="260">
        <v>0</v>
      </c>
      <c r="R549" s="260">
        <f t="shared" si="87"/>
        <v>0</v>
      </c>
      <c r="S549" s="261">
        <f t="shared" si="88"/>
        <v>264</v>
      </c>
      <c r="T549" s="261">
        <f t="shared" ref="T549:T577" si="95">D549+J549-M549-P549</f>
        <v>264</v>
      </c>
      <c r="U549" s="261">
        <f t="shared" si="85"/>
        <v>1522</v>
      </c>
      <c r="V549" s="261">
        <f t="shared" si="86"/>
        <v>1786</v>
      </c>
      <c r="W549" s="252"/>
      <c r="X549" s="252"/>
      <c r="Y549" s="252"/>
      <c r="Z549" s="252"/>
      <c r="AA549" s="252"/>
      <c r="AB549" s="252"/>
      <c r="AC549" s="252"/>
      <c r="AD549" s="252"/>
      <c r="AE549" s="252"/>
      <c r="AF549" s="252"/>
      <c r="AG549" s="252"/>
      <c r="AH549" s="252"/>
    </row>
    <row r="550" spans="2:34" s="251" customFormat="1" ht="18" customHeight="1">
      <c r="B550" s="257" t="s">
        <v>277</v>
      </c>
      <c r="C550" s="258">
        <v>168</v>
      </c>
      <c r="D550" s="258">
        <v>1</v>
      </c>
      <c r="E550" s="258">
        <v>590</v>
      </c>
      <c r="F550" s="258">
        <f t="shared" si="89"/>
        <v>759</v>
      </c>
      <c r="G550" s="315">
        <v>77</v>
      </c>
      <c r="H550" s="315">
        <v>45</v>
      </c>
      <c r="I550" s="315">
        <f t="shared" si="90"/>
        <v>122</v>
      </c>
      <c r="J550" s="258">
        <f t="shared" si="91"/>
        <v>245</v>
      </c>
      <c r="K550" s="258">
        <f t="shared" si="92"/>
        <v>635</v>
      </c>
      <c r="L550" s="258">
        <f t="shared" si="93"/>
        <v>880</v>
      </c>
      <c r="M550" s="259">
        <v>79</v>
      </c>
      <c r="N550" s="259">
        <v>32</v>
      </c>
      <c r="O550" s="259">
        <f t="shared" si="94"/>
        <v>111</v>
      </c>
      <c r="P550" s="260">
        <v>0</v>
      </c>
      <c r="Q550" s="260">
        <v>157</v>
      </c>
      <c r="R550" s="260">
        <f t="shared" si="87"/>
        <v>157</v>
      </c>
      <c r="S550" s="261">
        <f t="shared" si="88"/>
        <v>166</v>
      </c>
      <c r="T550" s="261">
        <f t="shared" si="95"/>
        <v>167</v>
      </c>
      <c r="U550" s="261">
        <f t="shared" si="85"/>
        <v>446</v>
      </c>
      <c r="V550" s="261">
        <f t="shared" si="86"/>
        <v>612</v>
      </c>
      <c r="W550" s="252"/>
      <c r="X550" s="252"/>
      <c r="Y550" s="252"/>
      <c r="Z550" s="252"/>
      <c r="AA550" s="252"/>
      <c r="AB550" s="252"/>
      <c r="AC550" s="252"/>
      <c r="AD550" s="252"/>
      <c r="AE550" s="252"/>
      <c r="AF550" s="252"/>
      <c r="AG550" s="252"/>
      <c r="AH550" s="252"/>
    </row>
    <row r="551" spans="2:34" s="251" customFormat="1" ht="18" customHeight="1">
      <c r="B551" s="352" t="s">
        <v>270</v>
      </c>
      <c r="C551" s="258">
        <v>368</v>
      </c>
      <c r="D551" s="258">
        <v>0</v>
      </c>
      <c r="E551" s="258">
        <v>1589</v>
      </c>
      <c r="F551" s="258">
        <f t="shared" si="89"/>
        <v>1957</v>
      </c>
      <c r="G551" s="315">
        <v>86</v>
      </c>
      <c r="H551" s="315">
        <v>19</v>
      </c>
      <c r="I551" s="315">
        <f t="shared" si="90"/>
        <v>105</v>
      </c>
      <c r="J551" s="258">
        <f t="shared" si="91"/>
        <v>454</v>
      </c>
      <c r="K551" s="258">
        <f t="shared" si="92"/>
        <v>1608</v>
      </c>
      <c r="L551" s="258">
        <f t="shared" si="93"/>
        <v>2062</v>
      </c>
      <c r="M551" s="259">
        <v>42</v>
      </c>
      <c r="N551" s="259">
        <v>3</v>
      </c>
      <c r="O551" s="259">
        <f t="shared" si="94"/>
        <v>45</v>
      </c>
      <c r="P551" s="260">
        <v>3</v>
      </c>
      <c r="Q551" s="260">
        <v>0</v>
      </c>
      <c r="R551" s="260">
        <f t="shared" si="87"/>
        <v>3</v>
      </c>
      <c r="S551" s="261">
        <f t="shared" si="88"/>
        <v>409</v>
      </c>
      <c r="T551" s="261">
        <f t="shared" si="95"/>
        <v>409</v>
      </c>
      <c r="U551" s="261">
        <f t="shared" si="85"/>
        <v>1605</v>
      </c>
      <c r="V551" s="261">
        <f t="shared" si="86"/>
        <v>2014</v>
      </c>
      <c r="W551" s="252"/>
      <c r="X551" s="252"/>
      <c r="Y551" s="252"/>
      <c r="Z551" s="252"/>
      <c r="AA551" s="252"/>
      <c r="AB551" s="252"/>
      <c r="AC551" s="252"/>
      <c r="AD551" s="252"/>
      <c r="AE551" s="252"/>
      <c r="AF551" s="252"/>
      <c r="AG551" s="252"/>
      <c r="AH551" s="252"/>
    </row>
    <row r="552" spans="2:34" s="251" customFormat="1" ht="18" customHeight="1">
      <c r="B552" s="257" t="s">
        <v>266</v>
      </c>
      <c r="C552" s="258">
        <v>438</v>
      </c>
      <c r="D552" s="258">
        <v>0</v>
      </c>
      <c r="E552" s="258">
        <v>1137</v>
      </c>
      <c r="F552" s="258">
        <f t="shared" si="89"/>
        <v>1575</v>
      </c>
      <c r="G552" s="315">
        <v>99</v>
      </c>
      <c r="H552" s="315">
        <v>34</v>
      </c>
      <c r="I552" s="315">
        <f t="shared" si="90"/>
        <v>133</v>
      </c>
      <c r="J552" s="258">
        <f t="shared" si="91"/>
        <v>537</v>
      </c>
      <c r="K552" s="258">
        <f t="shared" si="92"/>
        <v>1171</v>
      </c>
      <c r="L552" s="258">
        <f t="shared" si="93"/>
        <v>1708</v>
      </c>
      <c r="M552" s="259">
        <v>58</v>
      </c>
      <c r="N552" s="259">
        <v>3</v>
      </c>
      <c r="O552" s="259">
        <f t="shared" si="94"/>
        <v>61</v>
      </c>
      <c r="P552" s="260">
        <v>0</v>
      </c>
      <c r="Q552" s="260">
        <v>0</v>
      </c>
      <c r="R552" s="260">
        <f t="shared" si="87"/>
        <v>0</v>
      </c>
      <c r="S552" s="261">
        <f t="shared" si="88"/>
        <v>479</v>
      </c>
      <c r="T552" s="261">
        <f t="shared" si="95"/>
        <v>479</v>
      </c>
      <c r="U552" s="261">
        <f t="shared" si="85"/>
        <v>1168</v>
      </c>
      <c r="V552" s="261">
        <f t="shared" si="86"/>
        <v>1647</v>
      </c>
      <c r="W552" s="252"/>
      <c r="X552" s="252"/>
      <c r="Y552" s="252"/>
      <c r="Z552" s="252"/>
      <c r="AA552" s="252"/>
      <c r="AB552" s="252"/>
      <c r="AC552" s="252"/>
      <c r="AD552" s="252"/>
      <c r="AE552" s="252"/>
      <c r="AF552" s="252"/>
      <c r="AG552" s="252"/>
      <c r="AH552" s="252"/>
    </row>
    <row r="553" spans="2:34" s="251" customFormat="1" ht="18" customHeight="1">
      <c r="B553" s="257" t="s">
        <v>262</v>
      </c>
      <c r="C553" s="258">
        <v>611</v>
      </c>
      <c r="D553" s="258">
        <v>0</v>
      </c>
      <c r="E553" s="258">
        <v>600</v>
      </c>
      <c r="F553" s="258">
        <f t="shared" si="89"/>
        <v>1211</v>
      </c>
      <c r="G553" s="315">
        <v>60</v>
      </c>
      <c r="H553" s="315">
        <v>31</v>
      </c>
      <c r="I553" s="315">
        <f t="shared" si="90"/>
        <v>91</v>
      </c>
      <c r="J553" s="258">
        <f t="shared" si="91"/>
        <v>671</v>
      </c>
      <c r="K553" s="258">
        <f t="shared" si="92"/>
        <v>631</v>
      </c>
      <c r="L553" s="258">
        <f t="shared" si="93"/>
        <v>1302</v>
      </c>
      <c r="M553" s="259">
        <v>72</v>
      </c>
      <c r="N553" s="259">
        <v>23</v>
      </c>
      <c r="O553" s="259">
        <f t="shared" si="94"/>
        <v>95</v>
      </c>
      <c r="P553" s="260">
        <v>0</v>
      </c>
      <c r="Q553" s="260">
        <v>136</v>
      </c>
      <c r="R553" s="260">
        <f t="shared" si="87"/>
        <v>136</v>
      </c>
      <c r="S553" s="261">
        <f t="shared" si="88"/>
        <v>599</v>
      </c>
      <c r="T553" s="261">
        <f t="shared" si="95"/>
        <v>599</v>
      </c>
      <c r="U553" s="261">
        <f t="shared" si="85"/>
        <v>472</v>
      </c>
      <c r="V553" s="261">
        <f t="shared" si="86"/>
        <v>1071</v>
      </c>
      <c r="W553" s="252"/>
      <c r="X553" s="252"/>
      <c r="Y553" s="252"/>
      <c r="Z553" s="252"/>
      <c r="AA553" s="252"/>
      <c r="AB553" s="252"/>
      <c r="AC553" s="252"/>
      <c r="AD553" s="252"/>
      <c r="AE553" s="252"/>
      <c r="AF553" s="252"/>
      <c r="AG553" s="252"/>
      <c r="AH553" s="252"/>
    </row>
    <row r="554" spans="2:34" s="251" customFormat="1" ht="18" customHeight="1">
      <c r="B554" s="257" t="s">
        <v>282</v>
      </c>
      <c r="C554" s="258">
        <v>370</v>
      </c>
      <c r="D554" s="258">
        <v>0</v>
      </c>
      <c r="E554" s="258">
        <v>704</v>
      </c>
      <c r="F554" s="258">
        <f t="shared" si="89"/>
        <v>1074</v>
      </c>
      <c r="G554" s="315">
        <v>54</v>
      </c>
      <c r="H554" s="315">
        <v>38</v>
      </c>
      <c r="I554" s="315">
        <f t="shared" si="90"/>
        <v>92</v>
      </c>
      <c r="J554" s="258">
        <f t="shared" si="91"/>
        <v>424</v>
      </c>
      <c r="K554" s="258">
        <f t="shared" si="92"/>
        <v>742</v>
      </c>
      <c r="L554" s="258">
        <f t="shared" si="93"/>
        <v>1166</v>
      </c>
      <c r="M554" s="259">
        <v>84</v>
      </c>
      <c r="N554" s="259">
        <v>22</v>
      </c>
      <c r="O554" s="259">
        <f t="shared" si="94"/>
        <v>106</v>
      </c>
      <c r="P554" s="260">
        <v>0</v>
      </c>
      <c r="Q554" s="260">
        <v>0</v>
      </c>
      <c r="R554" s="260">
        <f t="shared" si="87"/>
        <v>0</v>
      </c>
      <c r="S554" s="261">
        <f t="shared" si="88"/>
        <v>340</v>
      </c>
      <c r="T554" s="261">
        <f t="shared" si="95"/>
        <v>340</v>
      </c>
      <c r="U554" s="261">
        <f t="shared" si="85"/>
        <v>720</v>
      </c>
      <c r="V554" s="261">
        <f t="shared" si="86"/>
        <v>1060</v>
      </c>
      <c r="W554" s="252"/>
      <c r="X554" s="252"/>
      <c r="Y554" s="252"/>
      <c r="Z554" s="252"/>
      <c r="AA554" s="252"/>
      <c r="AB554" s="252"/>
      <c r="AC554" s="252"/>
      <c r="AD554" s="252"/>
      <c r="AE554" s="252"/>
      <c r="AF554" s="252"/>
      <c r="AG554" s="252"/>
      <c r="AH554" s="252"/>
    </row>
    <row r="555" spans="2:34" s="251" customFormat="1" ht="18" customHeight="1">
      <c r="B555" s="257" t="s">
        <v>271</v>
      </c>
      <c r="C555" s="258">
        <v>937</v>
      </c>
      <c r="D555" s="258">
        <v>0</v>
      </c>
      <c r="E555" s="258">
        <v>631</v>
      </c>
      <c r="F555" s="258">
        <f t="shared" si="89"/>
        <v>1568</v>
      </c>
      <c r="G555" s="315">
        <v>117</v>
      </c>
      <c r="H555" s="315">
        <v>7</v>
      </c>
      <c r="I555" s="315">
        <f t="shared" si="90"/>
        <v>124</v>
      </c>
      <c r="J555" s="258">
        <f t="shared" si="91"/>
        <v>1054</v>
      </c>
      <c r="K555" s="258">
        <f t="shared" si="92"/>
        <v>638</v>
      </c>
      <c r="L555" s="258">
        <f t="shared" si="93"/>
        <v>1692</v>
      </c>
      <c r="M555" s="259">
        <v>100</v>
      </c>
      <c r="N555" s="259">
        <v>0</v>
      </c>
      <c r="O555" s="259">
        <f t="shared" si="94"/>
        <v>100</v>
      </c>
      <c r="P555" s="260">
        <v>0</v>
      </c>
      <c r="Q555" s="260">
        <v>1</v>
      </c>
      <c r="R555" s="260">
        <f t="shared" si="87"/>
        <v>1</v>
      </c>
      <c r="S555" s="261">
        <f t="shared" si="88"/>
        <v>954</v>
      </c>
      <c r="T555" s="261">
        <f t="shared" si="95"/>
        <v>954</v>
      </c>
      <c r="U555" s="261">
        <f t="shared" si="85"/>
        <v>637</v>
      </c>
      <c r="V555" s="261">
        <f t="shared" si="86"/>
        <v>1591</v>
      </c>
      <c r="W555" s="252"/>
      <c r="X555" s="252"/>
      <c r="Y555" s="252"/>
      <c r="Z555" s="252"/>
      <c r="AA555" s="252"/>
      <c r="AB555" s="252"/>
      <c r="AC555" s="252"/>
      <c r="AD555" s="252"/>
      <c r="AE555" s="252"/>
      <c r="AF555" s="252"/>
      <c r="AG555" s="252"/>
      <c r="AH555" s="252"/>
    </row>
    <row r="556" spans="2:34" s="251" customFormat="1" ht="18" customHeight="1">
      <c r="B556" s="257" t="s">
        <v>297</v>
      </c>
      <c r="C556" s="258">
        <v>645</v>
      </c>
      <c r="D556" s="258">
        <v>0</v>
      </c>
      <c r="E556" s="258">
        <v>580</v>
      </c>
      <c r="F556" s="258">
        <f t="shared" si="89"/>
        <v>1225</v>
      </c>
      <c r="G556" s="315">
        <v>172</v>
      </c>
      <c r="H556" s="315">
        <v>41</v>
      </c>
      <c r="I556" s="315">
        <f t="shared" si="90"/>
        <v>213</v>
      </c>
      <c r="J556" s="258">
        <f t="shared" si="91"/>
        <v>817</v>
      </c>
      <c r="K556" s="258">
        <f t="shared" si="92"/>
        <v>621</v>
      </c>
      <c r="L556" s="258">
        <f t="shared" si="93"/>
        <v>1438</v>
      </c>
      <c r="M556" s="259">
        <v>91</v>
      </c>
      <c r="N556" s="259">
        <v>15</v>
      </c>
      <c r="O556" s="259">
        <f t="shared" si="94"/>
        <v>106</v>
      </c>
      <c r="P556" s="260">
        <v>5</v>
      </c>
      <c r="Q556" s="260">
        <v>103</v>
      </c>
      <c r="R556" s="260">
        <f t="shared" si="87"/>
        <v>108</v>
      </c>
      <c r="S556" s="261">
        <f t="shared" si="88"/>
        <v>721</v>
      </c>
      <c r="T556" s="261">
        <f t="shared" si="95"/>
        <v>721</v>
      </c>
      <c r="U556" s="261">
        <f t="shared" si="85"/>
        <v>503</v>
      </c>
      <c r="V556" s="261">
        <f t="shared" si="86"/>
        <v>1224</v>
      </c>
      <c r="W556" s="252"/>
      <c r="X556" s="252"/>
      <c r="Y556" s="252"/>
      <c r="Z556" s="252"/>
      <c r="AA556" s="252"/>
      <c r="AB556" s="252"/>
      <c r="AC556" s="252"/>
      <c r="AD556" s="252"/>
      <c r="AE556" s="252"/>
      <c r="AF556" s="252"/>
      <c r="AG556" s="252"/>
      <c r="AH556" s="252"/>
    </row>
    <row r="557" spans="2:34" s="251" customFormat="1" ht="18" customHeight="1">
      <c r="B557" s="257" t="s">
        <v>268</v>
      </c>
      <c r="C557" s="258">
        <v>478</v>
      </c>
      <c r="D557" s="258">
        <v>0</v>
      </c>
      <c r="E557" s="258">
        <v>1176</v>
      </c>
      <c r="F557" s="258">
        <f t="shared" si="89"/>
        <v>1654</v>
      </c>
      <c r="G557" s="315">
        <v>73</v>
      </c>
      <c r="H557" s="315">
        <v>3</v>
      </c>
      <c r="I557" s="315">
        <f t="shared" si="90"/>
        <v>76</v>
      </c>
      <c r="J557" s="258">
        <f t="shared" si="91"/>
        <v>551</v>
      </c>
      <c r="K557" s="258">
        <f t="shared" si="92"/>
        <v>1179</v>
      </c>
      <c r="L557" s="258">
        <f t="shared" si="93"/>
        <v>1730</v>
      </c>
      <c r="M557" s="259">
        <v>69</v>
      </c>
      <c r="N557" s="259">
        <v>3</v>
      </c>
      <c r="O557" s="259">
        <f t="shared" si="94"/>
        <v>72</v>
      </c>
      <c r="P557" s="260">
        <v>0</v>
      </c>
      <c r="Q557" s="260">
        <v>0</v>
      </c>
      <c r="R557" s="260">
        <f t="shared" si="87"/>
        <v>0</v>
      </c>
      <c r="S557" s="261">
        <f t="shared" si="88"/>
        <v>482</v>
      </c>
      <c r="T557" s="261">
        <f t="shared" si="95"/>
        <v>482</v>
      </c>
      <c r="U557" s="261">
        <f t="shared" si="85"/>
        <v>1176</v>
      </c>
      <c r="V557" s="261">
        <f t="shared" si="86"/>
        <v>1658</v>
      </c>
      <c r="W557" s="252"/>
      <c r="X557" s="252"/>
      <c r="Y557" s="252"/>
      <c r="Z557" s="252"/>
      <c r="AA557" s="252"/>
      <c r="AB557" s="252"/>
      <c r="AC557" s="252"/>
      <c r="AD557" s="252"/>
      <c r="AE557" s="252"/>
      <c r="AF557" s="252"/>
      <c r="AG557" s="252"/>
      <c r="AH557" s="252"/>
    </row>
    <row r="558" spans="2:34" s="251" customFormat="1" ht="18" customHeight="1">
      <c r="B558" s="257" t="s">
        <v>261</v>
      </c>
      <c r="C558" s="258">
        <v>319</v>
      </c>
      <c r="D558" s="258">
        <v>0</v>
      </c>
      <c r="E558" s="258">
        <v>1310</v>
      </c>
      <c r="F558" s="258">
        <f t="shared" si="89"/>
        <v>1629</v>
      </c>
      <c r="G558" s="315">
        <v>71</v>
      </c>
      <c r="H558" s="315">
        <v>5</v>
      </c>
      <c r="I558" s="315">
        <f t="shared" si="90"/>
        <v>76</v>
      </c>
      <c r="J558" s="258">
        <f t="shared" si="91"/>
        <v>390</v>
      </c>
      <c r="K558" s="258">
        <f t="shared" si="92"/>
        <v>1315</v>
      </c>
      <c r="L558" s="258">
        <f t="shared" si="93"/>
        <v>1705</v>
      </c>
      <c r="M558" s="259">
        <v>68</v>
      </c>
      <c r="N558" s="259">
        <v>7</v>
      </c>
      <c r="O558" s="259">
        <f t="shared" si="94"/>
        <v>75</v>
      </c>
      <c r="P558" s="260">
        <v>0</v>
      </c>
      <c r="Q558" s="260">
        <v>0</v>
      </c>
      <c r="R558" s="260">
        <f t="shared" si="87"/>
        <v>0</v>
      </c>
      <c r="S558" s="261">
        <f t="shared" si="88"/>
        <v>322</v>
      </c>
      <c r="T558" s="261">
        <f t="shared" si="95"/>
        <v>322</v>
      </c>
      <c r="U558" s="261">
        <f t="shared" si="85"/>
        <v>1308</v>
      </c>
      <c r="V558" s="261">
        <f t="shared" si="86"/>
        <v>1630</v>
      </c>
      <c r="W558" s="252"/>
      <c r="X558" s="252"/>
      <c r="Y558" s="252"/>
      <c r="Z558" s="252"/>
      <c r="AA558" s="252"/>
      <c r="AB558" s="252"/>
      <c r="AC558" s="252"/>
      <c r="AD558" s="252"/>
      <c r="AE558" s="252"/>
      <c r="AF558" s="252"/>
      <c r="AG558" s="252"/>
      <c r="AH558" s="252"/>
    </row>
    <row r="559" spans="2:34" s="251" customFormat="1" ht="18" customHeight="1">
      <c r="B559" s="257" t="s">
        <v>265</v>
      </c>
      <c r="C559" s="258">
        <v>526</v>
      </c>
      <c r="D559" s="258">
        <v>0</v>
      </c>
      <c r="E559" s="258">
        <v>754</v>
      </c>
      <c r="F559" s="258">
        <f t="shared" si="89"/>
        <v>1280</v>
      </c>
      <c r="G559" s="315">
        <v>55</v>
      </c>
      <c r="H559" s="315">
        <v>17</v>
      </c>
      <c r="I559" s="315">
        <f t="shared" si="90"/>
        <v>72</v>
      </c>
      <c r="J559" s="258">
        <f t="shared" si="91"/>
        <v>581</v>
      </c>
      <c r="K559" s="258">
        <f t="shared" si="92"/>
        <v>771</v>
      </c>
      <c r="L559" s="258">
        <f t="shared" si="93"/>
        <v>1352</v>
      </c>
      <c r="M559" s="259">
        <v>60</v>
      </c>
      <c r="N559" s="259">
        <v>0</v>
      </c>
      <c r="O559" s="259">
        <f t="shared" si="94"/>
        <v>60</v>
      </c>
      <c r="P559" s="260">
        <v>3</v>
      </c>
      <c r="Q559" s="260">
        <v>0</v>
      </c>
      <c r="R559" s="260">
        <f t="shared" si="87"/>
        <v>3</v>
      </c>
      <c r="S559" s="261">
        <f t="shared" si="88"/>
        <v>518</v>
      </c>
      <c r="T559" s="261">
        <f t="shared" si="95"/>
        <v>518</v>
      </c>
      <c r="U559" s="261">
        <f t="shared" si="85"/>
        <v>771</v>
      </c>
      <c r="V559" s="261">
        <f t="shared" si="86"/>
        <v>1289</v>
      </c>
      <c r="W559" s="252"/>
      <c r="X559" s="252"/>
      <c r="Y559" s="252"/>
      <c r="Z559" s="252"/>
      <c r="AA559" s="252"/>
      <c r="AB559" s="252"/>
      <c r="AC559" s="252"/>
      <c r="AD559" s="252"/>
      <c r="AE559" s="252"/>
      <c r="AF559" s="252"/>
      <c r="AG559" s="252"/>
      <c r="AH559" s="252"/>
    </row>
    <row r="560" spans="2:34" s="251" customFormat="1" ht="18" customHeight="1">
      <c r="B560" s="257" t="s">
        <v>318</v>
      </c>
      <c r="C560" s="258">
        <v>182</v>
      </c>
      <c r="D560" s="258">
        <v>0</v>
      </c>
      <c r="E560" s="258">
        <v>1043</v>
      </c>
      <c r="F560" s="258">
        <f t="shared" si="89"/>
        <v>1225</v>
      </c>
      <c r="G560" s="315">
        <v>67</v>
      </c>
      <c r="H560" s="315">
        <v>11</v>
      </c>
      <c r="I560" s="315">
        <f t="shared" si="90"/>
        <v>78</v>
      </c>
      <c r="J560" s="258">
        <f t="shared" si="91"/>
        <v>249</v>
      </c>
      <c r="K560" s="258">
        <f t="shared" si="92"/>
        <v>1054</v>
      </c>
      <c r="L560" s="258">
        <f t="shared" si="93"/>
        <v>1303</v>
      </c>
      <c r="M560" s="259">
        <v>64</v>
      </c>
      <c r="N560" s="259">
        <v>1</v>
      </c>
      <c r="O560" s="259">
        <f t="shared" si="94"/>
        <v>65</v>
      </c>
      <c r="P560" s="260">
        <v>0</v>
      </c>
      <c r="Q560" s="260">
        <v>0</v>
      </c>
      <c r="R560" s="260">
        <f t="shared" si="87"/>
        <v>0</v>
      </c>
      <c r="S560" s="261">
        <f t="shared" si="88"/>
        <v>185</v>
      </c>
      <c r="T560" s="261">
        <f t="shared" si="95"/>
        <v>185</v>
      </c>
      <c r="U560" s="261">
        <f t="shared" si="85"/>
        <v>1053</v>
      </c>
      <c r="V560" s="261">
        <f t="shared" si="86"/>
        <v>1238</v>
      </c>
      <c r="W560" s="252"/>
      <c r="X560" s="252"/>
      <c r="Y560" s="252"/>
      <c r="Z560" s="252"/>
      <c r="AA560" s="252"/>
      <c r="AB560" s="252"/>
      <c r="AC560" s="252"/>
      <c r="AD560" s="252"/>
      <c r="AE560" s="252"/>
      <c r="AF560" s="252"/>
      <c r="AG560" s="252"/>
      <c r="AH560" s="252"/>
    </row>
    <row r="561" spans="2:34" s="251" customFormat="1" ht="18" customHeight="1">
      <c r="B561" s="257" t="s">
        <v>264</v>
      </c>
      <c r="C561" s="258">
        <v>636</v>
      </c>
      <c r="D561" s="258">
        <v>0</v>
      </c>
      <c r="E561" s="258">
        <v>791</v>
      </c>
      <c r="F561" s="258">
        <f t="shared" si="89"/>
        <v>1427</v>
      </c>
      <c r="G561" s="315">
        <v>81</v>
      </c>
      <c r="H561" s="315">
        <v>6</v>
      </c>
      <c r="I561" s="315">
        <f t="shared" si="90"/>
        <v>87</v>
      </c>
      <c r="J561" s="258">
        <f t="shared" si="91"/>
        <v>717</v>
      </c>
      <c r="K561" s="258">
        <f t="shared" si="92"/>
        <v>797</v>
      </c>
      <c r="L561" s="258">
        <f t="shared" si="93"/>
        <v>1514</v>
      </c>
      <c r="M561" s="259">
        <v>78</v>
      </c>
      <c r="N561" s="259">
        <v>1</v>
      </c>
      <c r="O561" s="259">
        <f t="shared" si="94"/>
        <v>79</v>
      </c>
      <c r="P561" s="260">
        <v>0</v>
      </c>
      <c r="Q561" s="260">
        <v>0</v>
      </c>
      <c r="R561" s="260">
        <f t="shared" si="87"/>
        <v>0</v>
      </c>
      <c r="S561" s="261">
        <f t="shared" si="88"/>
        <v>639</v>
      </c>
      <c r="T561" s="261">
        <f t="shared" si="95"/>
        <v>639</v>
      </c>
      <c r="U561" s="261">
        <f t="shared" si="85"/>
        <v>796</v>
      </c>
      <c r="V561" s="261">
        <f t="shared" si="86"/>
        <v>1435</v>
      </c>
      <c r="W561" s="252"/>
      <c r="X561" s="252"/>
      <c r="Y561" s="252"/>
      <c r="Z561" s="252"/>
      <c r="AA561" s="252"/>
      <c r="AB561" s="252"/>
      <c r="AC561" s="252"/>
      <c r="AD561" s="252"/>
      <c r="AE561" s="252"/>
      <c r="AF561" s="252"/>
      <c r="AG561" s="252"/>
      <c r="AH561" s="252"/>
    </row>
    <row r="562" spans="2:34" s="251" customFormat="1" ht="18" customHeight="1">
      <c r="B562" s="257" t="s">
        <v>263</v>
      </c>
      <c r="C562" s="258">
        <v>629</v>
      </c>
      <c r="D562" s="258">
        <v>0</v>
      </c>
      <c r="E562" s="258">
        <v>1691</v>
      </c>
      <c r="F562" s="258">
        <f t="shared" si="89"/>
        <v>2320</v>
      </c>
      <c r="G562" s="315">
        <v>78</v>
      </c>
      <c r="H562" s="315">
        <v>8</v>
      </c>
      <c r="I562" s="315">
        <f t="shared" si="90"/>
        <v>86</v>
      </c>
      <c r="J562" s="258">
        <f t="shared" si="91"/>
        <v>707</v>
      </c>
      <c r="K562" s="258">
        <f t="shared" si="92"/>
        <v>1699</v>
      </c>
      <c r="L562" s="258">
        <f t="shared" si="93"/>
        <v>2406</v>
      </c>
      <c r="M562" s="259">
        <v>58</v>
      </c>
      <c r="N562" s="259">
        <v>3</v>
      </c>
      <c r="O562" s="259">
        <f t="shared" si="94"/>
        <v>61</v>
      </c>
      <c r="P562" s="260">
        <v>2</v>
      </c>
      <c r="Q562" s="260">
        <v>22</v>
      </c>
      <c r="R562" s="260">
        <f t="shared" si="87"/>
        <v>24</v>
      </c>
      <c r="S562" s="261">
        <f t="shared" si="88"/>
        <v>647</v>
      </c>
      <c r="T562" s="261">
        <f t="shared" si="95"/>
        <v>647</v>
      </c>
      <c r="U562" s="261">
        <f t="shared" si="85"/>
        <v>1674</v>
      </c>
      <c r="V562" s="261">
        <f t="shared" si="86"/>
        <v>2321</v>
      </c>
      <c r="W562" s="252"/>
      <c r="X562" s="252"/>
      <c r="Y562" s="252"/>
      <c r="Z562" s="252"/>
      <c r="AA562" s="252"/>
      <c r="AB562" s="252"/>
      <c r="AC562" s="252"/>
      <c r="AD562" s="252"/>
      <c r="AE562" s="252"/>
      <c r="AF562" s="252"/>
      <c r="AG562" s="252"/>
      <c r="AH562" s="252"/>
    </row>
    <row r="563" spans="2:34" s="251" customFormat="1" ht="18" customHeight="1">
      <c r="B563" s="257" t="s">
        <v>274</v>
      </c>
      <c r="C563" s="258">
        <v>802</v>
      </c>
      <c r="D563" s="258">
        <v>0</v>
      </c>
      <c r="E563" s="258">
        <v>814</v>
      </c>
      <c r="F563" s="258">
        <f t="shared" si="89"/>
        <v>1616</v>
      </c>
      <c r="G563" s="315">
        <v>139</v>
      </c>
      <c r="H563" s="315">
        <v>141</v>
      </c>
      <c r="I563" s="315">
        <f t="shared" si="90"/>
        <v>280</v>
      </c>
      <c r="J563" s="258">
        <f t="shared" si="91"/>
        <v>941</v>
      </c>
      <c r="K563" s="258">
        <f t="shared" si="92"/>
        <v>955</v>
      </c>
      <c r="L563" s="258">
        <f t="shared" si="93"/>
        <v>1896</v>
      </c>
      <c r="M563" s="259">
        <v>41</v>
      </c>
      <c r="N563" s="259">
        <v>33</v>
      </c>
      <c r="O563" s="259">
        <f t="shared" si="94"/>
        <v>74</v>
      </c>
      <c r="P563" s="260">
        <v>1</v>
      </c>
      <c r="Q563" s="260">
        <v>0</v>
      </c>
      <c r="R563" s="260">
        <f t="shared" si="87"/>
        <v>1</v>
      </c>
      <c r="S563" s="261">
        <f t="shared" si="88"/>
        <v>899</v>
      </c>
      <c r="T563" s="261">
        <f t="shared" si="95"/>
        <v>899</v>
      </c>
      <c r="U563" s="261">
        <f t="shared" si="85"/>
        <v>922</v>
      </c>
      <c r="V563" s="261">
        <f t="shared" si="86"/>
        <v>1821</v>
      </c>
      <c r="W563" s="252"/>
      <c r="X563" s="252"/>
      <c r="Y563" s="252"/>
      <c r="Z563" s="252"/>
      <c r="AA563" s="252"/>
      <c r="AB563" s="252"/>
      <c r="AC563" s="252"/>
      <c r="AD563" s="252"/>
      <c r="AE563" s="252"/>
      <c r="AF563" s="252"/>
      <c r="AG563" s="252"/>
      <c r="AH563" s="252"/>
    </row>
    <row r="564" spans="2:34" s="251" customFormat="1" ht="18" customHeight="1">
      <c r="B564" s="257" t="s">
        <v>275</v>
      </c>
      <c r="C564" s="258">
        <v>283</v>
      </c>
      <c r="D564" s="258">
        <v>0</v>
      </c>
      <c r="E564" s="258">
        <v>285</v>
      </c>
      <c r="F564" s="258">
        <f t="shared" si="89"/>
        <v>568</v>
      </c>
      <c r="G564" s="315">
        <v>54</v>
      </c>
      <c r="H564" s="315">
        <v>33</v>
      </c>
      <c r="I564" s="315">
        <f t="shared" si="90"/>
        <v>87</v>
      </c>
      <c r="J564" s="258">
        <f t="shared" si="91"/>
        <v>337</v>
      </c>
      <c r="K564" s="258">
        <f t="shared" si="92"/>
        <v>318</v>
      </c>
      <c r="L564" s="258">
        <f t="shared" si="93"/>
        <v>655</v>
      </c>
      <c r="M564" s="259">
        <v>66</v>
      </c>
      <c r="N564" s="259">
        <v>3</v>
      </c>
      <c r="O564" s="259">
        <f t="shared" si="94"/>
        <v>69</v>
      </c>
      <c r="P564" s="260">
        <v>0</v>
      </c>
      <c r="Q564" s="260">
        <v>8</v>
      </c>
      <c r="R564" s="260">
        <f t="shared" si="87"/>
        <v>8</v>
      </c>
      <c r="S564" s="261">
        <f t="shared" si="88"/>
        <v>271</v>
      </c>
      <c r="T564" s="261">
        <f t="shared" si="95"/>
        <v>271</v>
      </c>
      <c r="U564" s="261">
        <f t="shared" si="85"/>
        <v>307</v>
      </c>
      <c r="V564" s="261">
        <f t="shared" si="86"/>
        <v>578</v>
      </c>
      <c r="W564" s="252"/>
      <c r="X564" s="252"/>
      <c r="Y564" s="252"/>
      <c r="Z564" s="252"/>
      <c r="AA564" s="252"/>
      <c r="AB564" s="252"/>
      <c r="AC564" s="252"/>
      <c r="AD564" s="252"/>
      <c r="AE564" s="252"/>
      <c r="AF564" s="252"/>
      <c r="AG564" s="252"/>
      <c r="AH564" s="252"/>
    </row>
    <row r="565" spans="2:34" s="251" customFormat="1" ht="18" customHeight="1">
      <c r="B565" s="257" t="s">
        <v>319</v>
      </c>
      <c r="C565" s="258">
        <v>108</v>
      </c>
      <c r="D565" s="258">
        <v>0</v>
      </c>
      <c r="E565" s="258">
        <v>3</v>
      </c>
      <c r="F565" s="258">
        <f t="shared" si="89"/>
        <v>111</v>
      </c>
      <c r="G565" s="315">
        <v>0</v>
      </c>
      <c r="H565" s="315">
        <v>0</v>
      </c>
      <c r="I565" s="315">
        <f t="shared" si="90"/>
        <v>0</v>
      </c>
      <c r="J565" s="258">
        <f t="shared" si="91"/>
        <v>108</v>
      </c>
      <c r="K565" s="258">
        <f t="shared" si="92"/>
        <v>3</v>
      </c>
      <c r="L565" s="258">
        <f t="shared" si="93"/>
        <v>111</v>
      </c>
      <c r="M565" s="259">
        <v>27</v>
      </c>
      <c r="N565" s="259">
        <v>0</v>
      </c>
      <c r="O565" s="259">
        <f t="shared" si="94"/>
        <v>27</v>
      </c>
      <c r="P565" s="260">
        <v>0</v>
      </c>
      <c r="Q565" s="260">
        <v>0</v>
      </c>
      <c r="R565" s="260">
        <f t="shared" si="87"/>
        <v>0</v>
      </c>
      <c r="S565" s="261">
        <f t="shared" si="88"/>
        <v>81</v>
      </c>
      <c r="T565" s="261">
        <f t="shared" si="95"/>
        <v>81</v>
      </c>
      <c r="U565" s="261">
        <f t="shared" si="85"/>
        <v>3</v>
      </c>
      <c r="V565" s="261">
        <f t="shared" si="86"/>
        <v>84</v>
      </c>
      <c r="W565" s="252"/>
      <c r="X565" s="252"/>
      <c r="Y565" s="252"/>
      <c r="Z565" s="252"/>
      <c r="AA565" s="252"/>
      <c r="AB565" s="252"/>
      <c r="AC565" s="252"/>
      <c r="AD565" s="252"/>
      <c r="AE565" s="252"/>
      <c r="AF565" s="252"/>
      <c r="AG565" s="252"/>
      <c r="AH565" s="252"/>
    </row>
    <row r="566" spans="2:34" s="251" customFormat="1" ht="18" customHeight="1">
      <c r="B566" s="257" t="s">
        <v>273</v>
      </c>
      <c r="C566" s="258">
        <v>153</v>
      </c>
      <c r="D566" s="258">
        <v>0</v>
      </c>
      <c r="E566" s="258">
        <v>433</v>
      </c>
      <c r="F566" s="258">
        <f t="shared" si="89"/>
        <v>586</v>
      </c>
      <c r="G566" s="315">
        <v>37</v>
      </c>
      <c r="H566" s="315">
        <v>9</v>
      </c>
      <c r="I566" s="315">
        <f t="shared" si="90"/>
        <v>46</v>
      </c>
      <c r="J566" s="258">
        <f t="shared" si="91"/>
        <v>190</v>
      </c>
      <c r="K566" s="258">
        <f t="shared" si="92"/>
        <v>442</v>
      </c>
      <c r="L566" s="258">
        <f t="shared" si="93"/>
        <v>632</v>
      </c>
      <c r="M566" s="259">
        <v>39</v>
      </c>
      <c r="N566" s="259">
        <v>9</v>
      </c>
      <c r="O566" s="259">
        <v>48</v>
      </c>
      <c r="P566" s="260">
        <v>0</v>
      </c>
      <c r="Q566" s="260">
        <v>45</v>
      </c>
      <c r="R566" s="260">
        <f t="shared" si="87"/>
        <v>45</v>
      </c>
      <c r="S566" s="261">
        <f t="shared" si="88"/>
        <v>151</v>
      </c>
      <c r="T566" s="261">
        <f t="shared" si="95"/>
        <v>151</v>
      </c>
      <c r="U566" s="261">
        <f t="shared" si="85"/>
        <v>388</v>
      </c>
      <c r="V566" s="261">
        <f t="shared" si="86"/>
        <v>539</v>
      </c>
      <c r="W566" s="252"/>
      <c r="X566" s="252"/>
      <c r="Y566" s="252"/>
      <c r="Z566" s="252"/>
      <c r="AA566" s="252"/>
      <c r="AB566" s="252"/>
      <c r="AC566" s="252"/>
      <c r="AD566" s="252"/>
      <c r="AE566" s="252"/>
      <c r="AF566" s="252"/>
      <c r="AG566" s="252"/>
      <c r="AH566" s="252"/>
    </row>
    <row r="567" spans="2:34" s="251" customFormat="1" ht="18" customHeight="1">
      <c r="B567" s="257" t="s">
        <v>281</v>
      </c>
      <c r="C567" s="258">
        <v>131</v>
      </c>
      <c r="D567" s="258">
        <v>0</v>
      </c>
      <c r="E567" s="258">
        <v>311</v>
      </c>
      <c r="F567" s="258">
        <f t="shared" si="89"/>
        <v>442</v>
      </c>
      <c r="G567" s="315">
        <v>48</v>
      </c>
      <c r="H567" s="315">
        <v>5</v>
      </c>
      <c r="I567" s="315">
        <f t="shared" si="90"/>
        <v>53</v>
      </c>
      <c r="J567" s="258">
        <f t="shared" si="91"/>
        <v>179</v>
      </c>
      <c r="K567" s="258">
        <f t="shared" si="92"/>
        <v>316</v>
      </c>
      <c r="L567" s="258">
        <f t="shared" si="93"/>
        <v>495</v>
      </c>
      <c r="M567" s="259">
        <v>26</v>
      </c>
      <c r="N567" s="259">
        <v>1</v>
      </c>
      <c r="O567" s="259">
        <f t="shared" si="94"/>
        <v>27</v>
      </c>
      <c r="P567" s="260">
        <v>0</v>
      </c>
      <c r="Q567" s="260">
        <v>0</v>
      </c>
      <c r="R567" s="260">
        <f t="shared" si="87"/>
        <v>0</v>
      </c>
      <c r="S567" s="261">
        <f t="shared" si="88"/>
        <v>153</v>
      </c>
      <c r="T567" s="261">
        <f t="shared" si="95"/>
        <v>153</v>
      </c>
      <c r="U567" s="261">
        <f t="shared" si="85"/>
        <v>315</v>
      </c>
      <c r="V567" s="261">
        <f t="shared" si="86"/>
        <v>468</v>
      </c>
      <c r="W567" s="252"/>
      <c r="X567" s="252"/>
      <c r="Y567" s="252"/>
      <c r="Z567" s="252"/>
      <c r="AA567" s="252"/>
      <c r="AB567" s="252"/>
      <c r="AC567" s="252"/>
      <c r="AD567" s="252"/>
      <c r="AE567" s="252"/>
      <c r="AF567" s="252"/>
      <c r="AG567" s="252"/>
      <c r="AH567" s="252"/>
    </row>
    <row r="568" spans="2:34" s="251" customFormat="1" ht="18" customHeight="1">
      <c r="B568" s="257" t="s">
        <v>295</v>
      </c>
      <c r="C568" s="258">
        <v>412</v>
      </c>
      <c r="D568" s="258">
        <v>0</v>
      </c>
      <c r="E568" s="258">
        <v>875</v>
      </c>
      <c r="F568" s="258">
        <f t="shared" si="89"/>
        <v>1287</v>
      </c>
      <c r="G568" s="315">
        <v>23</v>
      </c>
      <c r="H568" s="315">
        <v>5</v>
      </c>
      <c r="I568" s="315">
        <f t="shared" si="90"/>
        <v>28</v>
      </c>
      <c r="J568" s="258">
        <f t="shared" si="91"/>
        <v>435</v>
      </c>
      <c r="K568" s="258">
        <f t="shared" si="92"/>
        <v>880</v>
      </c>
      <c r="L568" s="258">
        <f t="shared" si="93"/>
        <v>1315</v>
      </c>
      <c r="M568" s="259">
        <v>31</v>
      </c>
      <c r="N568" s="259">
        <v>0</v>
      </c>
      <c r="O568" s="259">
        <f t="shared" si="94"/>
        <v>31</v>
      </c>
      <c r="P568" s="260">
        <v>0</v>
      </c>
      <c r="Q568" s="260">
        <v>38</v>
      </c>
      <c r="R568" s="260">
        <f t="shared" si="87"/>
        <v>38</v>
      </c>
      <c r="S568" s="261">
        <f t="shared" si="88"/>
        <v>404</v>
      </c>
      <c r="T568" s="261">
        <f t="shared" si="95"/>
        <v>404</v>
      </c>
      <c r="U568" s="261">
        <f t="shared" si="85"/>
        <v>842</v>
      </c>
      <c r="V568" s="261">
        <f t="shared" si="86"/>
        <v>1246</v>
      </c>
      <c r="W568" s="252"/>
      <c r="X568" s="252"/>
      <c r="Y568" s="252"/>
      <c r="Z568" s="252"/>
      <c r="AA568" s="252"/>
      <c r="AB568" s="252"/>
      <c r="AC568" s="252"/>
      <c r="AD568" s="252"/>
      <c r="AE568" s="252"/>
      <c r="AF568" s="252"/>
      <c r="AG568" s="252"/>
      <c r="AH568" s="252"/>
    </row>
    <row r="569" spans="2:34" s="251" customFormat="1" ht="18" customHeight="1">
      <c r="B569" s="257" t="s">
        <v>278</v>
      </c>
      <c r="C569" s="258">
        <v>396</v>
      </c>
      <c r="D569" s="258">
        <v>0</v>
      </c>
      <c r="E569" s="258">
        <v>667</v>
      </c>
      <c r="F569" s="258">
        <f t="shared" si="89"/>
        <v>1063</v>
      </c>
      <c r="G569" s="315">
        <v>28</v>
      </c>
      <c r="H569" s="315">
        <v>10</v>
      </c>
      <c r="I569" s="315">
        <f t="shared" si="90"/>
        <v>38</v>
      </c>
      <c r="J569" s="258">
        <f t="shared" si="91"/>
        <v>424</v>
      </c>
      <c r="K569" s="258">
        <f t="shared" si="92"/>
        <v>677</v>
      </c>
      <c r="L569" s="258">
        <f t="shared" si="93"/>
        <v>1101</v>
      </c>
      <c r="M569" s="259">
        <v>47</v>
      </c>
      <c r="N569" s="259">
        <v>1</v>
      </c>
      <c r="O569" s="259">
        <f t="shared" si="94"/>
        <v>48</v>
      </c>
      <c r="P569" s="260">
        <v>0</v>
      </c>
      <c r="Q569" s="260">
        <v>0</v>
      </c>
      <c r="R569" s="260">
        <f t="shared" si="87"/>
        <v>0</v>
      </c>
      <c r="S569" s="261">
        <f t="shared" si="88"/>
        <v>377</v>
      </c>
      <c r="T569" s="261">
        <f t="shared" si="95"/>
        <v>377</v>
      </c>
      <c r="U569" s="261">
        <f t="shared" si="85"/>
        <v>676</v>
      </c>
      <c r="V569" s="261">
        <f t="shared" si="86"/>
        <v>1053</v>
      </c>
      <c r="W569" s="252"/>
      <c r="X569" s="252"/>
      <c r="Y569" s="252"/>
      <c r="Z569" s="252"/>
      <c r="AA569" s="252"/>
      <c r="AB569" s="252"/>
      <c r="AC569" s="252"/>
      <c r="AD569" s="252"/>
      <c r="AE569" s="252"/>
      <c r="AF569" s="252"/>
      <c r="AG569" s="252"/>
      <c r="AH569" s="252"/>
    </row>
    <row r="570" spans="2:34" s="251" customFormat="1" ht="18" customHeight="1">
      <c r="B570" s="257" t="s">
        <v>276</v>
      </c>
      <c r="C570" s="258">
        <v>363</v>
      </c>
      <c r="D570" s="258">
        <v>1</v>
      </c>
      <c r="E570" s="258">
        <v>532</v>
      </c>
      <c r="F570" s="258">
        <f t="shared" si="89"/>
        <v>896</v>
      </c>
      <c r="G570" s="315">
        <v>71</v>
      </c>
      <c r="H570" s="315">
        <v>3</v>
      </c>
      <c r="I570" s="315">
        <f t="shared" si="90"/>
        <v>74</v>
      </c>
      <c r="J570" s="258">
        <f t="shared" si="91"/>
        <v>434</v>
      </c>
      <c r="K570" s="258">
        <f t="shared" si="92"/>
        <v>535</v>
      </c>
      <c r="L570" s="258">
        <f t="shared" si="93"/>
        <v>969</v>
      </c>
      <c r="M570" s="259">
        <v>50</v>
      </c>
      <c r="N570" s="259">
        <v>0</v>
      </c>
      <c r="O570" s="259">
        <f t="shared" si="94"/>
        <v>50</v>
      </c>
      <c r="P570" s="260">
        <v>0</v>
      </c>
      <c r="Q570" s="260">
        <v>1</v>
      </c>
      <c r="R570" s="260">
        <f t="shared" si="87"/>
        <v>1</v>
      </c>
      <c r="S570" s="261">
        <f t="shared" si="88"/>
        <v>384</v>
      </c>
      <c r="T570" s="261">
        <f t="shared" si="95"/>
        <v>385</v>
      </c>
      <c r="U570" s="261">
        <f t="shared" si="85"/>
        <v>534</v>
      </c>
      <c r="V570" s="261">
        <f t="shared" si="86"/>
        <v>918</v>
      </c>
      <c r="W570" s="252"/>
      <c r="X570" s="252"/>
      <c r="Y570" s="252"/>
      <c r="Z570" s="252"/>
      <c r="AA570" s="252"/>
      <c r="AB570" s="252"/>
      <c r="AC570" s="252"/>
      <c r="AD570" s="252"/>
      <c r="AE570" s="252"/>
      <c r="AF570" s="252"/>
      <c r="AG570" s="252"/>
      <c r="AH570" s="252"/>
    </row>
    <row r="571" spans="2:34" s="251" customFormat="1" ht="18" customHeight="1">
      <c r="B571" s="257" t="s">
        <v>300</v>
      </c>
      <c r="C571" s="258">
        <v>756</v>
      </c>
      <c r="D571" s="258">
        <v>2</v>
      </c>
      <c r="E571" s="258">
        <v>1803</v>
      </c>
      <c r="F571" s="258">
        <f t="shared" si="89"/>
        <v>2561</v>
      </c>
      <c r="G571" s="315">
        <v>52</v>
      </c>
      <c r="H571" s="315">
        <v>22</v>
      </c>
      <c r="I571" s="315">
        <f t="shared" si="90"/>
        <v>74</v>
      </c>
      <c r="J571" s="258">
        <f t="shared" si="91"/>
        <v>808</v>
      </c>
      <c r="K571" s="258">
        <f t="shared" si="92"/>
        <v>1825</v>
      </c>
      <c r="L571" s="258">
        <f t="shared" si="93"/>
        <v>2633</v>
      </c>
      <c r="M571" s="259">
        <v>63</v>
      </c>
      <c r="N571" s="259">
        <v>9</v>
      </c>
      <c r="O571" s="259">
        <f t="shared" si="94"/>
        <v>72</v>
      </c>
      <c r="P571" s="260">
        <v>4</v>
      </c>
      <c r="Q571" s="260">
        <v>83</v>
      </c>
      <c r="R571" s="260">
        <f t="shared" si="87"/>
        <v>87</v>
      </c>
      <c r="S571" s="261">
        <f>J571-M571-P571</f>
        <v>741</v>
      </c>
      <c r="T571" s="261">
        <f t="shared" si="95"/>
        <v>743</v>
      </c>
      <c r="U571" s="261">
        <f>K571-N571-Q571</f>
        <v>1733</v>
      </c>
      <c r="V571" s="261">
        <f>S571+U571</f>
        <v>2474</v>
      </c>
      <c r="W571" s="252"/>
      <c r="X571" s="252"/>
      <c r="Y571" s="252"/>
      <c r="Z571" s="252"/>
      <c r="AA571" s="252"/>
      <c r="AB571" s="252"/>
      <c r="AC571" s="252"/>
      <c r="AD571" s="252"/>
      <c r="AE571" s="252"/>
      <c r="AF571" s="252"/>
      <c r="AG571" s="252"/>
      <c r="AH571" s="252"/>
    </row>
    <row r="572" spans="2:34" s="251" customFormat="1" ht="18" customHeight="1">
      <c r="B572" s="257" t="s">
        <v>320</v>
      </c>
      <c r="C572" s="258">
        <v>144</v>
      </c>
      <c r="D572" s="258">
        <v>0</v>
      </c>
      <c r="E572" s="258">
        <v>407</v>
      </c>
      <c r="F572" s="258">
        <f t="shared" si="89"/>
        <v>551</v>
      </c>
      <c r="G572" s="315">
        <v>44</v>
      </c>
      <c r="H572" s="315">
        <v>5</v>
      </c>
      <c r="I572" s="315">
        <f t="shared" si="90"/>
        <v>49</v>
      </c>
      <c r="J572" s="258">
        <f t="shared" si="91"/>
        <v>188</v>
      </c>
      <c r="K572" s="258">
        <f t="shared" si="92"/>
        <v>412</v>
      </c>
      <c r="L572" s="258">
        <f t="shared" si="93"/>
        <v>600</v>
      </c>
      <c r="M572" s="259">
        <v>14</v>
      </c>
      <c r="N572" s="259">
        <v>0</v>
      </c>
      <c r="O572" s="259">
        <f t="shared" si="94"/>
        <v>14</v>
      </c>
      <c r="P572" s="260">
        <v>0</v>
      </c>
      <c r="Q572" s="260">
        <v>0</v>
      </c>
      <c r="R572" s="260">
        <f t="shared" si="87"/>
        <v>0</v>
      </c>
      <c r="S572" s="261">
        <f t="shared" si="88"/>
        <v>174</v>
      </c>
      <c r="T572" s="261">
        <f t="shared" si="95"/>
        <v>174</v>
      </c>
      <c r="U572" s="261">
        <f t="shared" si="85"/>
        <v>412</v>
      </c>
      <c r="V572" s="261">
        <f t="shared" si="86"/>
        <v>586</v>
      </c>
      <c r="W572" s="252"/>
      <c r="X572" s="252"/>
      <c r="Y572" s="252"/>
      <c r="Z572" s="252"/>
      <c r="AA572" s="252"/>
      <c r="AB572" s="252"/>
      <c r="AC572" s="252"/>
      <c r="AD572" s="252"/>
      <c r="AE572" s="252"/>
      <c r="AF572" s="252"/>
      <c r="AG572" s="252"/>
      <c r="AH572" s="252"/>
    </row>
    <row r="573" spans="2:34" s="251" customFormat="1" ht="18" customHeight="1">
      <c r="B573" s="257" t="s">
        <v>259</v>
      </c>
      <c r="C573" s="258">
        <v>470</v>
      </c>
      <c r="D573" s="258">
        <v>0</v>
      </c>
      <c r="E573" s="258">
        <v>361</v>
      </c>
      <c r="F573" s="258">
        <f t="shared" si="89"/>
        <v>831</v>
      </c>
      <c r="G573" s="315">
        <v>146</v>
      </c>
      <c r="H573" s="315">
        <v>14</v>
      </c>
      <c r="I573" s="315">
        <f t="shared" si="90"/>
        <v>160</v>
      </c>
      <c r="J573" s="258">
        <f t="shared" si="91"/>
        <v>616</v>
      </c>
      <c r="K573" s="258">
        <f t="shared" si="92"/>
        <v>375</v>
      </c>
      <c r="L573" s="258">
        <f t="shared" si="93"/>
        <v>991</v>
      </c>
      <c r="M573" s="259">
        <v>82</v>
      </c>
      <c r="N573" s="259">
        <v>5</v>
      </c>
      <c r="O573" s="259">
        <f t="shared" si="94"/>
        <v>87</v>
      </c>
      <c r="P573" s="260">
        <v>0</v>
      </c>
      <c r="Q573" s="260">
        <v>10</v>
      </c>
      <c r="R573" s="260">
        <f t="shared" si="87"/>
        <v>10</v>
      </c>
      <c r="S573" s="261">
        <f t="shared" si="88"/>
        <v>534</v>
      </c>
      <c r="T573" s="261">
        <f t="shared" si="95"/>
        <v>534</v>
      </c>
      <c r="U573" s="261">
        <f t="shared" si="85"/>
        <v>360</v>
      </c>
      <c r="V573" s="261">
        <f t="shared" si="86"/>
        <v>894</v>
      </c>
      <c r="W573" s="252"/>
      <c r="X573" s="252"/>
      <c r="Y573" s="252"/>
      <c r="Z573" s="252"/>
      <c r="AA573" s="252"/>
      <c r="AB573" s="252"/>
      <c r="AC573" s="252"/>
      <c r="AD573" s="252"/>
      <c r="AE573" s="252"/>
      <c r="AF573" s="252"/>
      <c r="AG573" s="252"/>
      <c r="AH573" s="252"/>
    </row>
    <row r="574" spans="2:34" s="251" customFormat="1" ht="18" customHeight="1">
      <c r="B574" s="257" t="s">
        <v>272</v>
      </c>
      <c r="C574" s="258">
        <v>1061</v>
      </c>
      <c r="D574" s="258">
        <v>0</v>
      </c>
      <c r="E574" s="258">
        <v>877</v>
      </c>
      <c r="F574" s="258">
        <f t="shared" si="89"/>
        <v>1938</v>
      </c>
      <c r="G574" s="315">
        <v>153</v>
      </c>
      <c r="H574" s="315">
        <v>14</v>
      </c>
      <c r="I574" s="315">
        <f t="shared" si="90"/>
        <v>167</v>
      </c>
      <c r="J574" s="258">
        <f t="shared" si="91"/>
        <v>1214</v>
      </c>
      <c r="K574" s="258">
        <f t="shared" si="92"/>
        <v>891</v>
      </c>
      <c r="L574" s="258">
        <f t="shared" si="93"/>
        <v>2105</v>
      </c>
      <c r="M574" s="259">
        <v>150</v>
      </c>
      <c r="N574" s="259">
        <v>1</v>
      </c>
      <c r="O574" s="259">
        <f t="shared" si="94"/>
        <v>151</v>
      </c>
      <c r="P574" s="260">
        <v>0</v>
      </c>
      <c r="Q574" s="260">
        <v>1</v>
      </c>
      <c r="R574" s="260">
        <f t="shared" si="87"/>
        <v>1</v>
      </c>
      <c r="S574" s="261">
        <f t="shared" si="88"/>
        <v>1064</v>
      </c>
      <c r="T574" s="261">
        <f t="shared" si="95"/>
        <v>1064</v>
      </c>
      <c r="U574" s="261">
        <f t="shared" si="85"/>
        <v>889</v>
      </c>
      <c r="V574" s="261">
        <f t="shared" si="86"/>
        <v>1953</v>
      </c>
      <c r="W574" s="252"/>
      <c r="X574" s="252"/>
      <c r="Y574" s="252"/>
      <c r="Z574" s="252"/>
      <c r="AA574" s="252"/>
      <c r="AB574" s="252"/>
      <c r="AC574" s="252"/>
      <c r="AD574" s="252"/>
      <c r="AE574" s="252"/>
      <c r="AF574" s="252"/>
      <c r="AG574" s="252"/>
      <c r="AH574" s="252"/>
    </row>
    <row r="575" spans="2:34" s="251" customFormat="1" ht="18" customHeight="1">
      <c r="B575" s="257" t="s">
        <v>283</v>
      </c>
      <c r="C575" s="258">
        <v>43</v>
      </c>
      <c r="D575" s="258">
        <v>0</v>
      </c>
      <c r="E575" s="258">
        <v>4</v>
      </c>
      <c r="F575" s="258">
        <f t="shared" si="89"/>
        <v>47</v>
      </c>
      <c r="G575" s="315">
        <v>41</v>
      </c>
      <c r="H575" s="315">
        <v>0</v>
      </c>
      <c r="I575" s="315">
        <f t="shared" si="90"/>
        <v>41</v>
      </c>
      <c r="J575" s="258">
        <f t="shared" si="91"/>
        <v>84</v>
      </c>
      <c r="K575" s="258">
        <f t="shared" si="92"/>
        <v>4</v>
      </c>
      <c r="L575" s="258">
        <f t="shared" si="93"/>
        <v>88</v>
      </c>
      <c r="M575" s="259">
        <v>24</v>
      </c>
      <c r="N575" s="259">
        <v>4</v>
      </c>
      <c r="O575" s="259">
        <f t="shared" si="94"/>
        <v>28</v>
      </c>
      <c r="P575" s="260">
        <v>0</v>
      </c>
      <c r="Q575" s="260">
        <v>0</v>
      </c>
      <c r="R575" s="260">
        <f t="shared" si="87"/>
        <v>0</v>
      </c>
      <c r="S575" s="261">
        <f t="shared" si="88"/>
        <v>60</v>
      </c>
      <c r="T575" s="261">
        <f t="shared" si="95"/>
        <v>60</v>
      </c>
      <c r="U575" s="261">
        <f t="shared" si="85"/>
        <v>0</v>
      </c>
      <c r="V575" s="261">
        <f t="shared" si="86"/>
        <v>60</v>
      </c>
      <c r="W575" s="252"/>
      <c r="X575" s="252"/>
      <c r="Y575" s="252"/>
      <c r="Z575" s="252"/>
      <c r="AA575" s="252"/>
      <c r="AB575" s="252"/>
      <c r="AC575" s="252"/>
      <c r="AD575" s="252"/>
      <c r="AE575" s="252"/>
      <c r="AF575" s="252"/>
      <c r="AG575" s="252"/>
      <c r="AH575" s="252"/>
    </row>
    <row r="576" spans="2:34" s="251" customFormat="1" ht="18" customHeight="1">
      <c r="B576" s="257" t="s">
        <v>280</v>
      </c>
      <c r="C576" s="258">
        <v>21</v>
      </c>
      <c r="D576" s="258">
        <v>0</v>
      </c>
      <c r="E576" s="258">
        <v>32</v>
      </c>
      <c r="F576" s="258">
        <f t="shared" si="89"/>
        <v>53</v>
      </c>
      <c r="G576" s="315">
        <v>42</v>
      </c>
      <c r="H576" s="315">
        <v>0</v>
      </c>
      <c r="I576" s="315">
        <f t="shared" si="90"/>
        <v>42</v>
      </c>
      <c r="J576" s="258">
        <f t="shared" si="91"/>
        <v>63</v>
      </c>
      <c r="K576" s="258">
        <f t="shared" si="92"/>
        <v>32</v>
      </c>
      <c r="L576" s="258">
        <f t="shared" si="93"/>
        <v>95</v>
      </c>
      <c r="M576" s="259">
        <v>14</v>
      </c>
      <c r="N576" s="259">
        <v>1</v>
      </c>
      <c r="O576" s="259">
        <f t="shared" si="94"/>
        <v>15</v>
      </c>
      <c r="P576" s="260">
        <v>0</v>
      </c>
      <c r="Q576" s="260">
        <v>0</v>
      </c>
      <c r="R576" s="260">
        <f t="shared" si="87"/>
        <v>0</v>
      </c>
      <c r="S576" s="261">
        <f t="shared" si="88"/>
        <v>49</v>
      </c>
      <c r="T576" s="261">
        <f t="shared" si="95"/>
        <v>49</v>
      </c>
      <c r="U576" s="261">
        <f t="shared" si="85"/>
        <v>31</v>
      </c>
      <c r="V576" s="261">
        <f t="shared" si="86"/>
        <v>80</v>
      </c>
      <c r="W576" s="252"/>
      <c r="X576" s="252"/>
      <c r="Y576" s="252"/>
      <c r="Z576" s="252"/>
      <c r="AA576" s="252"/>
      <c r="AB576" s="252"/>
      <c r="AC576" s="252"/>
      <c r="AD576" s="252"/>
      <c r="AE576" s="252"/>
      <c r="AF576" s="252"/>
      <c r="AG576" s="252"/>
      <c r="AH576" s="252"/>
    </row>
    <row r="577" spans="2:34" s="251" customFormat="1" ht="18" customHeight="1">
      <c r="B577" s="352" t="s">
        <v>279</v>
      </c>
      <c r="C577" s="258">
        <v>230</v>
      </c>
      <c r="D577" s="258">
        <v>0</v>
      </c>
      <c r="E577" s="258">
        <v>435</v>
      </c>
      <c r="F577" s="258">
        <f t="shared" si="89"/>
        <v>665</v>
      </c>
      <c r="G577" s="315">
        <v>10</v>
      </c>
      <c r="H577" s="315">
        <v>26</v>
      </c>
      <c r="I577" s="315">
        <f t="shared" si="90"/>
        <v>36</v>
      </c>
      <c r="J577" s="258">
        <f t="shared" si="91"/>
        <v>240</v>
      </c>
      <c r="K577" s="258">
        <f t="shared" si="92"/>
        <v>461</v>
      </c>
      <c r="L577" s="258">
        <f t="shared" si="93"/>
        <v>701</v>
      </c>
      <c r="M577" s="259">
        <v>35</v>
      </c>
      <c r="N577" s="259">
        <v>1</v>
      </c>
      <c r="O577" s="259">
        <f t="shared" si="94"/>
        <v>36</v>
      </c>
      <c r="P577" s="260">
        <v>0</v>
      </c>
      <c r="Q577" s="260">
        <v>0</v>
      </c>
      <c r="R577" s="260">
        <f t="shared" si="87"/>
        <v>0</v>
      </c>
      <c r="S577" s="261">
        <f t="shared" si="88"/>
        <v>205</v>
      </c>
      <c r="T577" s="261">
        <f t="shared" si="95"/>
        <v>205</v>
      </c>
      <c r="U577" s="261">
        <f t="shared" si="85"/>
        <v>460</v>
      </c>
      <c r="V577" s="261">
        <f t="shared" si="86"/>
        <v>665</v>
      </c>
      <c r="W577" s="252"/>
      <c r="X577" s="252"/>
      <c r="Y577" s="252"/>
      <c r="Z577" s="252"/>
      <c r="AA577" s="252"/>
      <c r="AB577" s="252"/>
      <c r="AC577" s="252"/>
      <c r="AD577" s="252"/>
      <c r="AE577" s="252"/>
      <c r="AF577" s="252"/>
      <c r="AG577" s="252"/>
      <c r="AH577" s="252"/>
    </row>
    <row r="578" spans="2:34" s="43" customFormat="1" ht="12.75" customHeight="1">
      <c r="B578" s="427" t="s">
        <v>298</v>
      </c>
      <c r="C578" s="427"/>
      <c r="D578" s="427"/>
      <c r="E578" s="427"/>
      <c r="F578" s="427"/>
      <c r="G578" s="427"/>
      <c r="H578" s="427"/>
      <c r="I578" s="427"/>
      <c r="J578" s="427"/>
      <c r="K578" s="427"/>
      <c r="L578" s="427"/>
      <c r="M578" s="427"/>
      <c r="N578" s="427"/>
      <c r="O578" s="427"/>
      <c r="P578" s="427"/>
      <c r="Q578" s="427"/>
      <c r="R578" s="427"/>
      <c r="S578" s="427"/>
      <c r="T578" s="427"/>
      <c r="U578" s="427"/>
      <c r="V578" s="427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</row>
    <row r="579" spans="2:34" s="62" customFormat="1" ht="10.5" customHeight="1">
      <c r="B579" s="340"/>
      <c r="C579" s="296"/>
      <c r="D579" s="296"/>
      <c r="E579" s="296"/>
      <c r="F579" s="296"/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</row>
    <row r="580" spans="2:34" s="62" customFormat="1" ht="10.5" customHeight="1">
      <c r="B580" s="438"/>
      <c r="C580" s="438"/>
      <c r="D580" s="438"/>
      <c r="E580" s="438"/>
      <c r="F580" s="438"/>
      <c r="G580" s="438"/>
      <c r="H580" s="438"/>
      <c r="I580" s="438"/>
      <c r="J580" s="438"/>
      <c r="K580" s="438"/>
      <c r="L580" s="438"/>
      <c r="M580" s="438"/>
      <c r="N580" s="438"/>
      <c r="O580" s="438"/>
      <c r="P580" s="438"/>
      <c r="Q580" s="438"/>
      <c r="R580" s="438"/>
      <c r="S580" s="438"/>
      <c r="T580" s="438"/>
      <c r="U580" s="438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</row>
    <row r="581" spans="2:34">
      <c r="B581" s="252"/>
    </row>
    <row r="582" spans="2:34">
      <c r="B582" s="252"/>
    </row>
    <row r="583" spans="2:34">
      <c r="B583" s="252"/>
    </row>
  </sheetData>
  <sortState ref="B446:U476">
    <sortCondition descending="1" ref="M446:M476"/>
  </sortState>
  <mergeCells count="154">
    <mergeCell ref="B580:U580"/>
    <mergeCell ref="R543:R544"/>
    <mergeCell ref="B543:B544"/>
    <mergeCell ref="C543:E543"/>
    <mergeCell ref="F543:F544"/>
    <mergeCell ref="O489:O490"/>
    <mergeCell ref="B499:F499"/>
    <mergeCell ref="B462:F462"/>
    <mergeCell ref="L489:L490"/>
    <mergeCell ref="B541:V541"/>
    <mergeCell ref="J489:K489"/>
    <mergeCell ref="I489:I490"/>
    <mergeCell ref="V489:V490"/>
    <mergeCell ref="G489:H489"/>
    <mergeCell ref="B578:V578"/>
    <mergeCell ref="B498:V498"/>
    <mergeCell ref="P489:Q489"/>
    <mergeCell ref="R489:R490"/>
    <mergeCell ref="L543:L544"/>
    <mergeCell ref="M543:N543"/>
    <mergeCell ref="O543:O544"/>
    <mergeCell ref="M489:N489"/>
    <mergeCell ref="G543:H543"/>
    <mergeCell ref="I543:I544"/>
    <mergeCell ref="B421:V421"/>
    <mergeCell ref="B331:V331"/>
    <mergeCell ref="P132:Q132"/>
    <mergeCell ref="R132:R133"/>
    <mergeCell ref="S132:U132"/>
    <mergeCell ref="B138:V138"/>
    <mergeCell ref="B162:V162"/>
    <mergeCell ref="J164:K164"/>
    <mergeCell ref="L164:L165"/>
    <mergeCell ref="B132:B133"/>
    <mergeCell ref="C132:E132"/>
    <mergeCell ref="F132:F133"/>
    <mergeCell ref="G132:H132"/>
    <mergeCell ref="I132:I133"/>
    <mergeCell ref="J132:K132"/>
    <mergeCell ref="L132:L133"/>
    <mergeCell ref="M132:N132"/>
    <mergeCell ref="O132:O133"/>
    <mergeCell ref="M164:N164"/>
    <mergeCell ref="B262:V262"/>
    <mergeCell ref="B264:B265"/>
    <mergeCell ref="L264:L265"/>
    <mergeCell ref="J318:K318"/>
    <mergeCell ref="L318:L319"/>
    <mergeCell ref="P543:Q543"/>
    <mergeCell ref="S543:U543"/>
    <mergeCell ref="I412:I413"/>
    <mergeCell ref="B500:V500"/>
    <mergeCell ref="J412:K412"/>
    <mergeCell ref="L412:L413"/>
    <mergeCell ref="G412:H412"/>
    <mergeCell ref="C264:E264"/>
    <mergeCell ref="F264:F265"/>
    <mergeCell ref="R264:R265"/>
    <mergeCell ref="P264:Q264"/>
    <mergeCell ref="S412:U412"/>
    <mergeCell ref="B410:V410"/>
    <mergeCell ref="R412:R413"/>
    <mergeCell ref="M412:N412"/>
    <mergeCell ref="O412:O413"/>
    <mergeCell ref="V450:V451"/>
    <mergeCell ref="B461:V461"/>
    <mergeCell ref="B450:B451"/>
    <mergeCell ref="F450:F451"/>
    <mergeCell ref="L450:L451"/>
    <mergeCell ref="B330:V330"/>
    <mergeCell ref="O318:O319"/>
    <mergeCell ref="J264:K264"/>
    <mergeCell ref="U2:V2"/>
    <mergeCell ref="B2:S2"/>
    <mergeCell ref="B67:V67"/>
    <mergeCell ref="B74:V74"/>
    <mergeCell ref="B88:V88"/>
    <mergeCell ref="F164:F165"/>
    <mergeCell ref="I164:I165"/>
    <mergeCell ref="P200:Q200"/>
    <mergeCell ref="I200:I201"/>
    <mergeCell ref="B130:V130"/>
    <mergeCell ref="B200:B201"/>
    <mergeCell ref="S164:U164"/>
    <mergeCell ref="B13:V13"/>
    <mergeCell ref="B127:V127"/>
    <mergeCell ref="B128:V128"/>
    <mergeCell ref="V200:V201"/>
    <mergeCell ref="B198:V198"/>
    <mergeCell ref="V132:V133"/>
    <mergeCell ref="B316:V316"/>
    <mergeCell ref="C318:E318"/>
    <mergeCell ref="B318:B319"/>
    <mergeCell ref="M318:N318"/>
    <mergeCell ref="F318:F319"/>
    <mergeCell ref="S264:U264"/>
    <mergeCell ref="V264:V265"/>
    <mergeCell ref="V318:V319"/>
    <mergeCell ref="M264:N264"/>
    <mergeCell ref="I318:I319"/>
    <mergeCell ref="B281:F281"/>
    <mergeCell ref="G264:H264"/>
    <mergeCell ref="G318:H318"/>
    <mergeCell ref="I264:I265"/>
    <mergeCell ref="S318:U318"/>
    <mergeCell ref="P318:Q318"/>
    <mergeCell ref="R318:R319"/>
    <mergeCell ref="O264:O265"/>
    <mergeCell ref="B278:V278"/>
    <mergeCell ref="B260:V260"/>
    <mergeCell ref="R164:R165"/>
    <mergeCell ref="O164:O165"/>
    <mergeCell ref="F200:F201"/>
    <mergeCell ref="M200:N200"/>
    <mergeCell ref="V164:V165"/>
    <mergeCell ref="C164:E164"/>
    <mergeCell ref="R200:R201"/>
    <mergeCell ref="B206:V206"/>
    <mergeCell ref="G164:H164"/>
    <mergeCell ref="G200:H200"/>
    <mergeCell ref="B164:B165"/>
    <mergeCell ref="C200:E200"/>
    <mergeCell ref="O200:O201"/>
    <mergeCell ref="B172:F172"/>
    <mergeCell ref="S200:U200"/>
    <mergeCell ref="B171:V171"/>
    <mergeCell ref="P164:Q164"/>
    <mergeCell ref="J200:K200"/>
    <mergeCell ref="L200:L201"/>
    <mergeCell ref="B259:V259"/>
    <mergeCell ref="J543:K543"/>
    <mergeCell ref="M450:N450"/>
    <mergeCell ref="B539:V539"/>
    <mergeCell ref="B489:B490"/>
    <mergeCell ref="C489:E489"/>
    <mergeCell ref="F489:F490"/>
    <mergeCell ref="V412:V413"/>
    <mergeCell ref="B422:V422"/>
    <mergeCell ref="P450:Q450"/>
    <mergeCell ref="R450:R451"/>
    <mergeCell ref="S450:U450"/>
    <mergeCell ref="O450:O451"/>
    <mergeCell ref="C450:E450"/>
    <mergeCell ref="B448:V448"/>
    <mergeCell ref="J450:K450"/>
    <mergeCell ref="I450:I451"/>
    <mergeCell ref="G450:H450"/>
    <mergeCell ref="S489:U489"/>
    <mergeCell ref="V543:V544"/>
    <mergeCell ref="B487:V487"/>
    <mergeCell ref="B412:B413"/>
    <mergeCell ref="C412:E412"/>
    <mergeCell ref="F412:F413"/>
    <mergeCell ref="P412:Q412"/>
  </mergeCells>
  <hyperlinks>
    <hyperlink ref="B138" r:id="rId1" display="http://www.pj.gob.pe/"/>
    <hyperlink ref="B171" r:id="rId2" display="http://www.pj.gob.pe/"/>
    <hyperlink ref="B461" r:id="rId3" display="http://www.pj.gob.pe/"/>
    <hyperlink ref="B498" r:id="rId4" display="http://www.pj.gob.pe/"/>
    <hyperlink ref="B421" r:id="rId5" display="http://www.pj.gob.pe/"/>
    <hyperlink ref="B330" r:id="rId6" display="http://www.pj.gob.pe/"/>
    <hyperlink ref="B578" r:id="rId7" display="http://www.pj.gob.pe/"/>
  </hyperlinks>
  <printOptions horizontalCentered="1" verticalCentered="1"/>
  <pageMargins left="0.1" right="0.23622047244094491" top="0.27559055118110237" bottom="0.47244094488188981" header="0" footer="0.23622047244094491"/>
  <pageSetup paperSize="9" scale="47" orientation="portrait" r:id="rId8"/>
  <headerFooter scaleWithDoc="0" alignWithMargins="0">
    <oddFooter>Página &amp;P</oddFooter>
  </headerFooter>
  <drawing r:id="rId9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D138"/>
  <sheetViews>
    <sheetView zoomScale="90" zoomScaleNormal="90" zoomScaleSheetLayoutView="55" workbookViewId="0">
      <selection activeCell="D21" sqref="D21"/>
    </sheetView>
  </sheetViews>
  <sheetFormatPr baseColWidth="10" defaultRowHeight="12.75"/>
  <cols>
    <col min="1" max="1" width="23.42578125" style="44" customWidth="1"/>
    <col min="2" max="3" width="7.7109375" style="44" customWidth="1"/>
    <col min="4" max="4" width="6.42578125" style="44" customWidth="1"/>
    <col min="5" max="5" width="9.28515625" style="44" customWidth="1"/>
    <col min="6" max="6" width="7.7109375" style="44" customWidth="1"/>
    <col min="7" max="7" width="6.42578125" style="44" customWidth="1"/>
    <col min="8" max="8" width="6.28515625" style="44" customWidth="1"/>
    <col min="9" max="9" width="12.140625" style="44" customWidth="1"/>
    <col min="10" max="10" width="6.42578125" style="44" customWidth="1"/>
    <col min="11" max="11" width="7.7109375" style="44" customWidth="1"/>
    <col min="12" max="13" width="7" style="44" customWidth="1"/>
    <col min="14" max="14" width="9.28515625" style="44" customWidth="1"/>
    <col min="15" max="16" width="10.42578125" style="44" customWidth="1"/>
    <col min="17" max="17" width="8.5703125" style="44" customWidth="1"/>
    <col min="18" max="18" width="15.28515625" style="44" customWidth="1"/>
    <col min="19" max="19" width="10.42578125" style="44" customWidth="1"/>
    <col min="20" max="20" width="9.85546875" style="44" customWidth="1"/>
    <col min="21" max="21" width="20.42578125" style="44" bestFit="1" customWidth="1"/>
    <col min="22" max="22" width="12.28515625" style="44" bestFit="1" customWidth="1"/>
    <col min="23" max="24" width="11.5703125" style="44" bestFit="1" customWidth="1"/>
    <col min="25" max="25" width="11.42578125" style="44"/>
    <col min="26" max="27" width="11.5703125" style="44" bestFit="1" customWidth="1"/>
    <col min="28" max="257" width="11.42578125" style="44"/>
    <col min="258" max="258" width="15.7109375" style="44" customWidth="1"/>
    <col min="259" max="259" width="0.85546875" style="44" customWidth="1"/>
    <col min="260" max="262" width="9.7109375" style="44" customWidth="1"/>
    <col min="263" max="263" width="10.7109375" style="44" customWidth="1"/>
    <col min="264" max="264" width="0.85546875" style="44" customWidth="1"/>
    <col min="265" max="267" width="9.7109375" style="44" customWidth="1"/>
    <col min="268" max="268" width="10.7109375" style="44" customWidth="1"/>
    <col min="269" max="269" width="0.85546875" style="44" customWidth="1"/>
    <col min="270" max="270" width="8.7109375" style="44" customWidth="1"/>
    <col min="271" max="271" width="5" style="44" customWidth="1"/>
    <col min="272" max="272" width="11.7109375" style="44" bestFit="1" customWidth="1"/>
    <col min="273" max="513" width="11.42578125" style="44"/>
    <col min="514" max="514" width="15.7109375" style="44" customWidth="1"/>
    <col min="515" max="515" width="0.85546875" style="44" customWidth="1"/>
    <col min="516" max="518" width="9.7109375" style="44" customWidth="1"/>
    <col min="519" max="519" width="10.7109375" style="44" customWidth="1"/>
    <col min="520" max="520" width="0.85546875" style="44" customWidth="1"/>
    <col min="521" max="523" width="9.7109375" style="44" customWidth="1"/>
    <col min="524" max="524" width="10.7109375" style="44" customWidth="1"/>
    <col min="525" max="525" width="0.85546875" style="44" customWidth="1"/>
    <col min="526" max="526" width="8.7109375" style="44" customWidth="1"/>
    <col min="527" max="527" width="5" style="44" customWidth="1"/>
    <col min="528" max="528" width="11.7109375" style="44" bestFit="1" customWidth="1"/>
    <col min="529" max="769" width="11.42578125" style="44"/>
    <col min="770" max="770" width="15.7109375" style="44" customWidth="1"/>
    <col min="771" max="771" width="0.85546875" style="44" customWidth="1"/>
    <col min="772" max="774" width="9.7109375" style="44" customWidth="1"/>
    <col min="775" max="775" width="10.7109375" style="44" customWidth="1"/>
    <col min="776" max="776" width="0.85546875" style="44" customWidth="1"/>
    <col min="777" max="779" width="9.7109375" style="44" customWidth="1"/>
    <col min="780" max="780" width="10.7109375" style="44" customWidth="1"/>
    <col min="781" max="781" width="0.85546875" style="44" customWidth="1"/>
    <col min="782" max="782" width="8.7109375" style="44" customWidth="1"/>
    <col min="783" max="783" width="5" style="44" customWidth="1"/>
    <col min="784" max="784" width="11.7109375" style="44" bestFit="1" customWidth="1"/>
    <col min="785" max="1025" width="11.42578125" style="44"/>
    <col min="1026" max="1026" width="15.7109375" style="44" customWidth="1"/>
    <col min="1027" max="1027" width="0.85546875" style="44" customWidth="1"/>
    <col min="1028" max="1030" width="9.7109375" style="44" customWidth="1"/>
    <col min="1031" max="1031" width="10.7109375" style="44" customWidth="1"/>
    <col min="1032" max="1032" width="0.85546875" style="44" customWidth="1"/>
    <col min="1033" max="1035" width="9.7109375" style="44" customWidth="1"/>
    <col min="1036" max="1036" width="10.7109375" style="44" customWidth="1"/>
    <col min="1037" max="1037" width="0.85546875" style="44" customWidth="1"/>
    <col min="1038" max="1038" width="8.7109375" style="44" customWidth="1"/>
    <col min="1039" max="1039" width="5" style="44" customWidth="1"/>
    <col min="1040" max="1040" width="11.7109375" style="44" bestFit="1" customWidth="1"/>
    <col min="1041" max="1281" width="11.42578125" style="44"/>
    <col min="1282" max="1282" width="15.7109375" style="44" customWidth="1"/>
    <col min="1283" max="1283" width="0.85546875" style="44" customWidth="1"/>
    <col min="1284" max="1286" width="9.7109375" style="44" customWidth="1"/>
    <col min="1287" max="1287" width="10.7109375" style="44" customWidth="1"/>
    <col min="1288" max="1288" width="0.85546875" style="44" customWidth="1"/>
    <col min="1289" max="1291" width="9.7109375" style="44" customWidth="1"/>
    <col min="1292" max="1292" width="10.7109375" style="44" customWidth="1"/>
    <col min="1293" max="1293" width="0.85546875" style="44" customWidth="1"/>
    <col min="1294" max="1294" width="8.7109375" style="44" customWidth="1"/>
    <col min="1295" max="1295" width="5" style="44" customWidth="1"/>
    <col min="1296" max="1296" width="11.7109375" style="44" bestFit="1" customWidth="1"/>
    <col min="1297" max="1537" width="11.42578125" style="44"/>
    <col min="1538" max="1538" width="15.7109375" style="44" customWidth="1"/>
    <col min="1539" max="1539" width="0.85546875" style="44" customWidth="1"/>
    <col min="1540" max="1542" width="9.7109375" style="44" customWidth="1"/>
    <col min="1543" max="1543" width="10.7109375" style="44" customWidth="1"/>
    <col min="1544" max="1544" width="0.85546875" style="44" customWidth="1"/>
    <col min="1545" max="1547" width="9.7109375" style="44" customWidth="1"/>
    <col min="1548" max="1548" width="10.7109375" style="44" customWidth="1"/>
    <col min="1549" max="1549" width="0.85546875" style="44" customWidth="1"/>
    <col min="1550" max="1550" width="8.7109375" style="44" customWidth="1"/>
    <col min="1551" max="1551" width="5" style="44" customWidth="1"/>
    <col min="1552" max="1552" width="11.7109375" style="44" bestFit="1" customWidth="1"/>
    <col min="1553" max="1793" width="11.42578125" style="44"/>
    <col min="1794" max="1794" width="15.7109375" style="44" customWidth="1"/>
    <col min="1795" max="1795" width="0.85546875" style="44" customWidth="1"/>
    <col min="1796" max="1798" width="9.7109375" style="44" customWidth="1"/>
    <col min="1799" max="1799" width="10.7109375" style="44" customWidth="1"/>
    <col min="1800" max="1800" width="0.85546875" style="44" customWidth="1"/>
    <col min="1801" max="1803" width="9.7109375" style="44" customWidth="1"/>
    <col min="1804" max="1804" width="10.7109375" style="44" customWidth="1"/>
    <col min="1805" max="1805" width="0.85546875" style="44" customWidth="1"/>
    <col min="1806" max="1806" width="8.7109375" style="44" customWidth="1"/>
    <col min="1807" max="1807" width="5" style="44" customWidth="1"/>
    <col min="1808" max="1808" width="11.7109375" style="44" bestFit="1" customWidth="1"/>
    <col min="1809" max="2049" width="11.42578125" style="44"/>
    <col min="2050" max="2050" width="15.7109375" style="44" customWidth="1"/>
    <col min="2051" max="2051" width="0.85546875" style="44" customWidth="1"/>
    <col min="2052" max="2054" width="9.7109375" style="44" customWidth="1"/>
    <col min="2055" max="2055" width="10.7109375" style="44" customWidth="1"/>
    <col min="2056" max="2056" width="0.85546875" style="44" customWidth="1"/>
    <col min="2057" max="2059" width="9.7109375" style="44" customWidth="1"/>
    <col min="2060" max="2060" width="10.7109375" style="44" customWidth="1"/>
    <col min="2061" max="2061" width="0.85546875" style="44" customWidth="1"/>
    <col min="2062" max="2062" width="8.7109375" style="44" customWidth="1"/>
    <col min="2063" max="2063" width="5" style="44" customWidth="1"/>
    <col min="2064" max="2064" width="11.7109375" style="44" bestFit="1" customWidth="1"/>
    <col min="2065" max="2305" width="11.42578125" style="44"/>
    <col min="2306" max="2306" width="15.7109375" style="44" customWidth="1"/>
    <col min="2307" max="2307" width="0.85546875" style="44" customWidth="1"/>
    <col min="2308" max="2310" width="9.7109375" style="44" customWidth="1"/>
    <col min="2311" max="2311" width="10.7109375" style="44" customWidth="1"/>
    <col min="2312" max="2312" width="0.85546875" style="44" customWidth="1"/>
    <col min="2313" max="2315" width="9.7109375" style="44" customWidth="1"/>
    <col min="2316" max="2316" width="10.7109375" style="44" customWidth="1"/>
    <col min="2317" max="2317" width="0.85546875" style="44" customWidth="1"/>
    <col min="2318" max="2318" width="8.7109375" style="44" customWidth="1"/>
    <col min="2319" max="2319" width="5" style="44" customWidth="1"/>
    <col min="2320" max="2320" width="11.7109375" style="44" bestFit="1" customWidth="1"/>
    <col min="2321" max="2561" width="11.42578125" style="44"/>
    <col min="2562" max="2562" width="15.7109375" style="44" customWidth="1"/>
    <col min="2563" max="2563" width="0.85546875" style="44" customWidth="1"/>
    <col min="2564" max="2566" width="9.7109375" style="44" customWidth="1"/>
    <col min="2567" max="2567" width="10.7109375" style="44" customWidth="1"/>
    <col min="2568" max="2568" width="0.85546875" style="44" customWidth="1"/>
    <col min="2569" max="2571" width="9.7109375" style="44" customWidth="1"/>
    <col min="2572" max="2572" width="10.7109375" style="44" customWidth="1"/>
    <col min="2573" max="2573" width="0.85546875" style="44" customWidth="1"/>
    <col min="2574" max="2574" width="8.7109375" style="44" customWidth="1"/>
    <col min="2575" max="2575" width="5" style="44" customWidth="1"/>
    <col min="2576" max="2576" width="11.7109375" style="44" bestFit="1" customWidth="1"/>
    <col min="2577" max="2817" width="11.42578125" style="44"/>
    <col min="2818" max="2818" width="15.7109375" style="44" customWidth="1"/>
    <col min="2819" max="2819" width="0.85546875" style="44" customWidth="1"/>
    <col min="2820" max="2822" width="9.7109375" style="44" customWidth="1"/>
    <col min="2823" max="2823" width="10.7109375" style="44" customWidth="1"/>
    <col min="2824" max="2824" width="0.85546875" style="44" customWidth="1"/>
    <col min="2825" max="2827" width="9.7109375" style="44" customWidth="1"/>
    <col min="2828" max="2828" width="10.7109375" style="44" customWidth="1"/>
    <col min="2829" max="2829" width="0.85546875" style="44" customWidth="1"/>
    <col min="2830" max="2830" width="8.7109375" style="44" customWidth="1"/>
    <col min="2831" max="2831" width="5" style="44" customWidth="1"/>
    <col min="2832" max="2832" width="11.7109375" style="44" bestFit="1" customWidth="1"/>
    <col min="2833" max="3073" width="11.42578125" style="44"/>
    <col min="3074" max="3074" width="15.7109375" style="44" customWidth="1"/>
    <col min="3075" max="3075" width="0.85546875" style="44" customWidth="1"/>
    <col min="3076" max="3078" width="9.7109375" style="44" customWidth="1"/>
    <col min="3079" max="3079" width="10.7109375" style="44" customWidth="1"/>
    <col min="3080" max="3080" width="0.85546875" style="44" customWidth="1"/>
    <col min="3081" max="3083" width="9.7109375" style="44" customWidth="1"/>
    <col min="3084" max="3084" width="10.7109375" style="44" customWidth="1"/>
    <col min="3085" max="3085" width="0.85546875" style="44" customWidth="1"/>
    <col min="3086" max="3086" width="8.7109375" style="44" customWidth="1"/>
    <col min="3087" max="3087" width="5" style="44" customWidth="1"/>
    <col min="3088" max="3088" width="11.7109375" style="44" bestFit="1" customWidth="1"/>
    <col min="3089" max="3329" width="11.42578125" style="44"/>
    <col min="3330" max="3330" width="15.7109375" style="44" customWidth="1"/>
    <col min="3331" max="3331" width="0.85546875" style="44" customWidth="1"/>
    <col min="3332" max="3334" width="9.7109375" style="44" customWidth="1"/>
    <col min="3335" max="3335" width="10.7109375" style="44" customWidth="1"/>
    <col min="3336" max="3336" width="0.85546875" style="44" customWidth="1"/>
    <col min="3337" max="3339" width="9.7109375" style="44" customWidth="1"/>
    <col min="3340" max="3340" width="10.7109375" style="44" customWidth="1"/>
    <col min="3341" max="3341" width="0.85546875" style="44" customWidth="1"/>
    <col min="3342" max="3342" width="8.7109375" style="44" customWidth="1"/>
    <col min="3343" max="3343" width="5" style="44" customWidth="1"/>
    <col min="3344" max="3344" width="11.7109375" style="44" bestFit="1" customWidth="1"/>
    <col min="3345" max="3585" width="11.42578125" style="44"/>
    <col min="3586" max="3586" width="15.7109375" style="44" customWidth="1"/>
    <col min="3587" max="3587" width="0.85546875" style="44" customWidth="1"/>
    <col min="3588" max="3590" width="9.7109375" style="44" customWidth="1"/>
    <col min="3591" max="3591" width="10.7109375" style="44" customWidth="1"/>
    <col min="3592" max="3592" width="0.85546875" style="44" customWidth="1"/>
    <col min="3593" max="3595" width="9.7109375" style="44" customWidth="1"/>
    <col min="3596" max="3596" width="10.7109375" style="44" customWidth="1"/>
    <col min="3597" max="3597" width="0.85546875" style="44" customWidth="1"/>
    <col min="3598" max="3598" width="8.7109375" style="44" customWidth="1"/>
    <col min="3599" max="3599" width="5" style="44" customWidth="1"/>
    <col min="3600" max="3600" width="11.7109375" style="44" bestFit="1" customWidth="1"/>
    <col min="3601" max="3841" width="11.42578125" style="44"/>
    <col min="3842" max="3842" width="15.7109375" style="44" customWidth="1"/>
    <col min="3843" max="3843" width="0.85546875" style="44" customWidth="1"/>
    <col min="3844" max="3846" width="9.7109375" style="44" customWidth="1"/>
    <col min="3847" max="3847" width="10.7109375" style="44" customWidth="1"/>
    <col min="3848" max="3848" width="0.85546875" style="44" customWidth="1"/>
    <col min="3849" max="3851" width="9.7109375" style="44" customWidth="1"/>
    <col min="3852" max="3852" width="10.7109375" style="44" customWidth="1"/>
    <col min="3853" max="3853" width="0.85546875" style="44" customWidth="1"/>
    <col min="3854" max="3854" width="8.7109375" style="44" customWidth="1"/>
    <col min="3855" max="3855" width="5" style="44" customWidth="1"/>
    <col min="3856" max="3856" width="11.7109375" style="44" bestFit="1" customWidth="1"/>
    <col min="3857" max="4097" width="11.42578125" style="44"/>
    <col min="4098" max="4098" width="15.7109375" style="44" customWidth="1"/>
    <col min="4099" max="4099" width="0.85546875" style="44" customWidth="1"/>
    <col min="4100" max="4102" width="9.7109375" style="44" customWidth="1"/>
    <col min="4103" max="4103" width="10.7109375" style="44" customWidth="1"/>
    <col min="4104" max="4104" width="0.85546875" style="44" customWidth="1"/>
    <col min="4105" max="4107" width="9.7109375" style="44" customWidth="1"/>
    <col min="4108" max="4108" width="10.7109375" style="44" customWidth="1"/>
    <col min="4109" max="4109" width="0.85546875" style="44" customWidth="1"/>
    <col min="4110" max="4110" width="8.7109375" style="44" customWidth="1"/>
    <col min="4111" max="4111" width="5" style="44" customWidth="1"/>
    <col min="4112" max="4112" width="11.7109375" style="44" bestFit="1" customWidth="1"/>
    <col min="4113" max="4353" width="11.42578125" style="44"/>
    <col min="4354" max="4354" width="15.7109375" style="44" customWidth="1"/>
    <col min="4355" max="4355" width="0.85546875" style="44" customWidth="1"/>
    <col min="4356" max="4358" width="9.7109375" style="44" customWidth="1"/>
    <col min="4359" max="4359" width="10.7109375" style="44" customWidth="1"/>
    <col min="4360" max="4360" width="0.85546875" style="44" customWidth="1"/>
    <col min="4361" max="4363" width="9.7109375" style="44" customWidth="1"/>
    <col min="4364" max="4364" width="10.7109375" style="44" customWidth="1"/>
    <col min="4365" max="4365" width="0.85546875" style="44" customWidth="1"/>
    <col min="4366" max="4366" width="8.7109375" style="44" customWidth="1"/>
    <col min="4367" max="4367" width="5" style="44" customWidth="1"/>
    <col min="4368" max="4368" width="11.7109375" style="44" bestFit="1" customWidth="1"/>
    <col min="4369" max="4609" width="11.42578125" style="44"/>
    <col min="4610" max="4610" width="15.7109375" style="44" customWidth="1"/>
    <col min="4611" max="4611" width="0.85546875" style="44" customWidth="1"/>
    <col min="4612" max="4614" width="9.7109375" style="44" customWidth="1"/>
    <col min="4615" max="4615" width="10.7109375" style="44" customWidth="1"/>
    <col min="4616" max="4616" width="0.85546875" style="44" customWidth="1"/>
    <col min="4617" max="4619" width="9.7109375" style="44" customWidth="1"/>
    <col min="4620" max="4620" width="10.7109375" style="44" customWidth="1"/>
    <col min="4621" max="4621" width="0.85546875" style="44" customWidth="1"/>
    <col min="4622" max="4622" width="8.7109375" style="44" customWidth="1"/>
    <col min="4623" max="4623" width="5" style="44" customWidth="1"/>
    <col min="4624" max="4624" width="11.7109375" style="44" bestFit="1" customWidth="1"/>
    <col min="4625" max="4865" width="11.42578125" style="44"/>
    <col min="4866" max="4866" width="15.7109375" style="44" customWidth="1"/>
    <col min="4867" max="4867" width="0.85546875" style="44" customWidth="1"/>
    <col min="4868" max="4870" width="9.7109375" style="44" customWidth="1"/>
    <col min="4871" max="4871" width="10.7109375" style="44" customWidth="1"/>
    <col min="4872" max="4872" width="0.85546875" style="44" customWidth="1"/>
    <col min="4873" max="4875" width="9.7109375" style="44" customWidth="1"/>
    <col min="4876" max="4876" width="10.7109375" style="44" customWidth="1"/>
    <col min="4877" max="4877" width="0.85546875" style="44" customWidth="1"/>
    <col min="4878" max="4878" width="8.7109375" style="44" customWidth="1"/>
    <col min="4879" max="4879" width="5" style="44" customWidth="1"/>
    <col min="4880" max="4880" width="11.7109375" style="44" bestFit="1" customWidth="1"/>
    <col min="4881" max="5121" width="11.42578125" style="44"/>
    <col min="5122" max="5122" width="15.7109375" style="44" customWidth="1"/>
    <col min="5123" max="5123" width="0.85546875" style="44" customWidth="1"/>
    <col min="5124" max="5126" width="9.7109375" style="44" customWidth="1"/>
    <col min="5127" max="5127" width="10.7109375" style="44" customWidth="1"/>
    <col min="5128" max="5128" width="0.85546875" style="44" customWidth="1"/>
    <col min="5129" max="5131" width="9.7109375" style="44" customWidth="1"/>
    <col min="5132" max="5132" width="10.7109375" style="44" customWidth="1"/>
    <col min="5133" max="5133" width="0.85546875" style="44" customWidth="1"/>
    <col min="5134" max="5134" width="8.7109375" style="44" customWidth="1"/>
    <col min="5135" max="5135" width="5" style="44" customWidth="1"/>
    <col min="5136" max="5136" width="11.7109375" style="44" bestFit="1" customWidth="1"/>
    <col min="5137" max="5377" width="11.42578125" style="44"/>
    <col min="5378" max="5378" width="15.7109375" style="44" customWidth="1"/>
    <col min="5379" max="5379" width="0.85546875" style="44" customWidth="1"/>
    <col min="5380" max="5382" width="9.7109375" style="44" customWidth="1"/>
    <col min="5383" max="5383" width="10.7109375" style="44" customWidth="1"/>
    <col min="5384" max="5384" width="0.85546875" style="44" customWidth="1"/>
    <col min="5385" max="5387" width="9.7109375" style="44" customWidth="1"/>
    <col min="5388" max="5388" width="10.7109375" style="44" customWidth="1"/>
    <col min="5389" max="5389" width="0.85546875" style="44" customWidth="1"/>
    <col min="5390" max="5390" width="8.7109375" style="44" customWidth="1"/>
    <col min="5391" max="5391" width="5" style="44" customWidth="1"/>
    <col min="5392" max="5392" width="11.7109375" style="44" bestFit="1" customWidth="1"/>
    <col min="5393" max="5633" width="11.42578125" style="44"/>
    <col min="5634" max="5634" width="15.7109375" style="44" customWidth="1"/>
    <col min="5635" max="5635" width="0.85546875" style="44" customWidth="1"/>
    <col min="5636" max="5638" width="9.7109375" style="44" customWidth="1"/>
    <col min="5639" max="5639" width="10.7109375" style="44" customWidth="1"/>
    <col min="5640" max="5640" width="0.85546875" style="44" customWidth="1"/>
    <col min="5641" max="5643" width="9.7109375" style="44" customWidth="1"/>
    <col min="5644" max="5644" width="10.7109375" style="44" customWidth="1"/>
    <col min="5645" max="5645" width="0.85546875" style="44" customWidth="1"/>
    <col min="5646" max="5646" width="8.7109375" style="44" customWidth="1"/>
    <col min="5647" max="5647" width="5" style="44" customWidth="1"/>
    <col min="5648" max="5648" width="11.7109375" style="44" bestFit="1" customWidth="1"/>
    <col min="5649" max="5889" width="11.42578125" style="44"/>
    <col min="5890" max="5890" width="15.7109375" style="44" customWidth="1"/>
    <col min="5891" max="5891" width="0.85546875" style="44" customWidth="1"/>
    <col min="5892" max="5894" width="9.7109375" style="44" customWidth="1"/>
    <col min="5895" max="5895" width="10.7109375" style="44" customWidth="1"/>
    <col min="5896" max="5896" width="0.85546875" style="44" customWidth="1"/>
    <col min="5897" max="5899" width="9.7109375" style="44" customWidth="1"/>
    <col min="5900" max="5900" width="10.7109375" style="44" customWidth="1"/>
    <col min="5901" max="5901" width="0.85546875" style="44" customWidth="1"/>
    <col min="5902" max="5902" width="8.7109375" style="44" customWidth="1"/>
    <col min="5903" max="5903" width="5" style="44" customWidth="1"/>
    <col min="5904" max="5904" width="11.7109375" style="44" bestFit="1" customWidth="1"/>
    <col min="5905" max="6145" width="11.42578125" style="44"/>
    <col min="6146" max="6146" width="15.7109375" style="44" customWidth="1"/>
    <col min="6147" max="6147" width="0.85546875" style="44" customWidth="1"/>
    <col min="6148" max="6150" width="9.7109375" style="44" customWidth="1"/>
    <col min="6151" max="6151" width="10.7109375" style="44" customWidth="1"/>
    <col min="6152" max="6152" width="0.85546875" style="44" customWidth="1"/>
    <col min="6153" max="6155" width="9.7109375" style="44" customWidth="1"/>
    <col min="6156" max="6156" width="10.7109375" style="44" customWidth="1"/>
    <col min="6157" max="6157" width="0.85546875" style="44" customWidth="1"/>
    <col min="6158" max="6158" width="8.7109375" style="44" customWidth="1"/>
    <col min="6159" max="6159" width="5" style="44" customWidth="1"/>
    <col min="6160" max="6160" width="11.7109375" style="44" bestFit="1" customWidth="1"/>
    <col min="6161" max="6401" width="11.42578125" style="44"/>
    <col min="6402" max="6402" width="15.7109375" style="44" customWidth="1"/>
    <col min="6403" max="6403" width="0.85546875" style="44" customWidth="1"/>
    <col min="6404" max="6406" width="9.7109375" style="44" customWidth="1"/>
    <col min="6407" max="6407" width="10.7109375" style="44" customWidth="1"/>
    <col min="6408" max="6408" width="0.85546875" style="44" customWidth="1"/>
    <col min="6409" max="6411" width="9.7109375" style="44" customWidth="1"/>
    <col min="6412" max="6412" width="10.7109375" style="44" customWidth="1"/>
    <col min="6413" max="6413" width="0.85546875" style="44" customWidth="1"/>
    <col min="6414" max="6414" width="8.7109375" style="44" customWidth="1"/>
    <col min="6415" max="6415" width="5" style="44" customWidth="1"/>
    <col min="6416" max="6416" width="11.7109375" style="44" bestFit="1" customWidth="1"/>
    <col min="6417" max="6657" width="11.42578125" style="44"/>
    <col min="6658" max="6658" width="15.7109375" style="44" customWidth="1"/>
    <col min="6659" max="6659" width="0.85546875" style="44" customWidth="1"/>
    <col min="6660" max="6662" width="9.7109375" style="44" customWidth="1"/>
    <col min="6663" max="6663" width="10.7109375" style="44" customWidth="1"/>
    <col min="6664" max="6664" width="0.85546875" style="44" customWidth="1"/>
    <col min="6665" max="6667" width="9.7109375" style="44" customWidth="1"/>
    <col min="6668" max="6668" width="10.7109375" style="44" customWidth="1"/>
    <col min="6669" max="6669" width="0.85546875" style="44" customWidth="1"/>
    <col min="6670" max="6670" width="8.7109375" style="44" customWidth="1"/>
    <col min="6671" max="6671" width="5" style="44" customWidth="1"/>
    <col min="6672" max="6672" width="11.7109375" style="44" bestFit="1" customWidth="1"/>
    <col min="6673" max="6913" width="11.42578125" style="44"/>
    <col min="6914" max="6914" width="15.7109375" style="44" customWidth="1"/>
    <col min="6915" max="6915" width="0.85546875" style="44" customWidth="1"/>
    <col min="6916" max="6918" width="9.7109375" style="44" customWidth="1"/>
    <col min="6919" max="6919" width="10.7109375" style="44" customWidth="1"/>
    <col min="6920" max="6920" width="0.85546875" style="44" customWidth="1"/>
    <col min="6921" max="6923" width="9.7109375" style="44" customWidth="1"/>
    <col min="6924" max="6924" width="10.7109375" style="44" customWidth="1"/>
    <col min="6925" max="6925" width="0.85546875" style="44" customWidth="1"/>
    <col min="6926" max="6926" width="8.7109375" style="44" customWidth="1"/>
    <col min="6927" max="6927" width="5" style="44" customWidth="1"/>
    <col min="6928" max="6928" width="11.7109375" style="44" bestFit="1" customWidth="1"/>
    <col min="6929" max="7169" width="11.42578125" style="44"/>
    <col min="7170" max="7170" width="15.7109375" style="44" customWidth="1"/>
    <col min="7171" max="7171" width="0.85546875" style="44" customWidth="1"/>
    <col min="7172" max="7174" width="9.7109375" style="44" customWidth="1"/>
    <col min="7175" max="7175" width="10.7109375" style="44" customWidth="1"/>
    <col min="7176" max="7176" width="0.85546875" style="44" customWidth="1"/>
    <col min="7177" max="7179" width="9.7109375" style="44" customWidth="1"/>
    <col min="7180" max="7180" width="10.7109375" style="44" customWidth="1"/>
    <col min="7181" max="7181" width="0.85546875" style="44" customWidth="1"/>
    <col min="7182" max="7182" width="8.7109375" style="44" customWidth="1"/>
    <col min="7183" max="7183" width="5" style="44" customWidth="1"/>
    <col min="7184" max="7184" width="11.7109375" style="44" bestFit="1" customWidth="1"/>
    <col min="7185" max="7425" width="11.42578125" style="44"/>
    <col min="7426" max="7426" width="15.7109375" style="44" customWidth="1"/>
    <col min="7427" max="7427" width="0.85546875" style="44" customWidth="1"/>
    <col min="7428" max="7430" width="9.7109375" style="44" customWidth="1"/>
    <col min="7431" max="7431" width="10.7109375" style="44" customWidth="1"/>
    <col min="7432" max="7432" width="0.85546875" style="44" customWidth="1"/>
    <col min="7433" max="7435" width="9.7109375" style="44" customWidth="1"/>
    <col min="7436" max="7436" width="10.7109375" style="44" customWidth="1"/>
    <col min="7437" max="7437" width="0.85546875" style="44" customWidth="1"/>
    <col min="7438" max="7438" width="8.7109375" style="44" customWidth="1"/>
    <col min="7439" max="7439" width="5" style="44" customWidth="1"/>
    <col min="7440" max="7440" width="11.7109375" style="44" bestFit="1" customWidth="1"/>
    <col min="7441" max="7681" width="11.42578125" style="44"/>
    <col min="7682" max="7682" width="15.7109375" style="44" customWidth="1"/>
    <col min="7683" max="7683" width="0.85546875" style="44" customWidth="1"/>
    <col min="7684" max="7686" width="9.7109375" style="44" customWidth="1"/>
    <col min="7687" max="7687" width="10.7109375" style="44" customWidth="1"/>
    <col min="7688" max="7688" width="0.85546875" style="44" customWidth="1"/>
    <col min="7689" max="7691" width="9.7109375" style="44" customWidth="1"/>
    <col min="7692" max="7692" width="10.7109375" style="44" customWidth="1"/>
    <col min="7693" max="7693" width="0.85546875" style="44" customWidth="1"/>
    <col min="7694" max="7694" width="8.7109375" style="44" customWidth="1"/>
    <col min="7695" max="7695" width="5" style="44" customWidth="1"/>
    <col min="7696" max="7696" width="11.7109375" style="44" bestFit="1" customWidth="1"/>
    <col min="7697" max="7937" width="11.42578125" style="44"/>
    <col min="7938" max="7938" width="15.7109375" style="44" customWidth="1"/>
    <col min="7939" max="7939" width="0.85546875" style="44" customWidth="1"/>
    <col min="7940" max="7942" width="9.7109375" style="44" customWidth="1"/>
    <col min="7943" max="7943" width="10.7109375" style="44" customWidth="1"/>
    <col min="7944" max="7944" width="0.85546875" style="44" customWidth="1"/>
    <col min="7945" max="7947" width="9.7109375" style="44" customWidth="1"/>
    <col min="7948" max="7948" width="10.7109375" style="44" customWidth="1"/>
    <col min="7949" max="7949" width="0.85546875" style="44" customWidth="1"/>
    <col min="7950" max="7950" width="8.7109375" style="44" customWidth="1"/>
    <col min="7951" max="7951" width="5" style="44" customWidth="1"/>
    <col min="7952" max="7952" width="11.7109375" style="44" bestFit="1" customWidth="1"/>
    <col min="7953" max="8193" width="11.42578125" style="44"/>
    <col min="8194" max="8194" width="15.7109375" style="44" customWidth="1"/>
    <col min="8195" max="8195" width="0.85546875" style="44" customWidth="1"/>
    <col min="8196" max="8198" width="9.7109375" style="44" customWidth="1"/>
    <col min="8199" max="8199" width="10.7109375" style="44" customWidth="1"/>
    <col min="8200" max="8200" width="0.85546875" style="44" customWidth="1"/>
    <col min="8201" max="8203" width="9.7109375" style="44" customWidth="1"/>
    <col min="8204" max="8204" width="10.7109375" style="44" customWidth="1"/>
    <col min="8205" max="8205" width="0.85546875" style="44" customWidth="1"/>
    <col min="8206" max="8206" width="8.7109375" style="44" customWidth="1"/>
    <col min="8207" max="8207" width="5" style="44" customWidth="1"/>
    <col min="8208" max="8208" width="11.7109375" style="44" bestFit="1" customWidth="1"/>
    <col min="8209" max="8449" width="11.42578125" style="44"/>
    <col min="8450" max="8450" width="15.7109375" style="44" customWidth="1"/>
    <col min="8451" max="8451" width="0.85546875" style="44" customWidth="1"/>
    <col min="8452" max="8454" width="9.7109375" style="44" customWidth="1"/>
    <col min="8455" max="8455" width="10.7109375" style="44" customWidth="1"/>
    <col min="8456" max="8456" width="0.85546875" style="44" customWidth="1"/>
    <col min="8457" max="8459" width="9.7109375" style="44" customWidth="1"/>
    <col min="8460" max="8460" width="10.7109375" style="44" customWidth="1"/>
    <col min="8461" max="8461" width="0.85546875" style="44" customWidth="1"/>
    <col min="8462" max="8462" width="8.7109375" style="44" customWidth="1"/>
    <col min="8463" max="8463" width="5" style="44" customWidth="1"/>
    <col min="8464" max="8464" width="11.7109375" style="44" bestFit="1" customWidth="1"/>
    <col min="8465" max="8705" width="11.42578125" style="44"/>
    <col min="8706" max="8706" width="15.7109375" style="44" customWidth="1"/>
    <col min="8707" max="8707" width="0.85546875" style="44" customWidth="1"/>
    <col min="8708" max="8710" width="9.7109375" style="44" customWidth="1"/>
    <col min="8711" max="8711" width="10.7109375" style="44" customWidth="1"/>
    <col min="8712" max="8712" width="0.85546875" style="44" customWidth="1"/>
    <col min="8713" max="8715" width="9.7109375" style="44" customWidth="1"/>
    <col min="8716" max="8716" width="10.7109375" style="44" customWidth="1"/>
    <col min="8717" max="8717" width="0.85546875" style="44" customWidth="1"/>
    <col min="8718" max="8718" width="8.7109375" style="44" customWidth="1"/>
    <col min="8719" max="8719" width="5" style="44" customWidth="1"/>
    <col min="8720" max="8720" width="11.7109375" style="44" bestFit="1" customWidth="1"/>
    <col min="8721" max="8961" width="11.42578125" style="44"/>
    <col min="8962" max="8962" width="15.7109375" style="44" customWidth="1"/>
    <col min="8963" max="8963" width="0.85546875" style="44" customWidth="1"/>
    <col min="8964" max="8966" width="9.7109375" style="44" customWidth="1"/>
    <col min="8967" max="8967" width="10.7109375" style="44" customWidth="1"/>
    <col min="8968" max="8968" width="0.85546875" style="44" customWidth="1"/>
    <col min="8969" max="8971" width="9.7109375" style="44" customWidth="1"/>
    <col min="8972" max="8972" width="10.7109375" style="44" customWidth="1"/>
    <col min="8973" max="8973" width="0.85546875" style="44" customWidth="1"/>
    <col min="8974" max="8974" width="8.7109375" style="44" customWidth="1"/>
    <col min="8975" max="8975" width="5" style="44" customWidth="1"/>
    <col min="8976" max="8976" width="11.7109375" style="44" bestFit="1" customWidth="1"/>
    <col min="8977" max="9217" width="11.42578125" style="44"/>
    <col min="9218" max="9218" width="15.7109375" style="44" customWidth="1"/>
    <col min="9219" max="9219" width="0.85546875" style="44" customWidth="1"/>
    <col min="9220" max="9222" width="9.7109375" style="44" customWidth="1"/>
    <col min="9223" max="9223" width="10.7109375" style="44" customWidth="1"/>
    <col min="9224" max="9224" width="0.85546875" style="44" customWidth="1"/>
    <col min="9225" max="9227" width="9.7109375" style="44" customWidth="1"/>
    <col min="9228" max="9228" width="10.7109375" style="44" customWidth="1"/>
    <col min="9229" max="9229" width="0.85546875" style="44" customWidth="1"/>
    <col min="9230" max="9230" width="8.7109375" style="44" customWidth="1"/>
    <col min="9231" max="9231" width="5" style="44" customWidth="1"/>
    <col min="9232" max="9232" width="11.7109375" style="44" bestFit="1" customWidth="1"/>
    <col min="9233" max="9473" width="11.42578125" style="44"/>
    <col min="9474" max="9474" width="15.7109375" style="44" customWidth="1"/>
    <col min="9475" max="9475" width="0.85546875" style="44" customWidth="1"/>
    <col min="9476" max="9478" width="9.7109375" style="44" customWidth="1"/>
    <col min="9479" max="9479" width="10.7109375" style="44" customWidth="1"/>
    <col min="9480" max="9480" width="0.85546875" style="44" customWidth="1"/>
    <col min="9481" max="9483" width="9.7109375" style="44" customWidth="1"/>
    <col min="9484" max="9484" width="10.7109375" style="44" customWidth="1"/>
    <col min="9485" max="9485" width="0.85546875" style="44" customWidth="1"/>
    <col min="9486" max="9486" width="8.7109375" style="44" customWidth="1"/>
    <col min="9487" max="9487" width="5" style="44" customWidth="1"/>
    <col min="9488" max="9488" width="11.7109375" style="44" bestFit="1" customWidth="1"/>
    <col min="9489" max="9729" width="11.42578125" style="44"/>
    <col min="9730" max="9730" width="15.7109375" style="44" customWidth="1"/>
    <col min="9731" max="9731" width="0.85546875" style="44" customWidth="1"/>
    <col min="9732" max="9734" width="9.7109375" style="44" customWidth="1"/>
    <col min="9735" max="9735" width="10.7109375" style="44" customWidth="1"/>
    <col min="9736" max="9736" width="0.85546875" style="44" customWidth="1"/>
    <col min="9737" max="9739" width="9.7109375" style="44" customWidth="1"/>
    <col min="9740" max="9740" width="10.7109375" style="44" customWidth="1"/>
    <col min="9741" max="9741" width="0.85546875" style="44" customWidth="1"/>
    <col min="9742" max="9742" width="8.7109375" style="44" customWidth="1"/>
    <col min="9743" max="9743" width="5" style="44" customWidth="1"/>
    <col min="9744" max="9744" width="11.7109375" style="44" bestFit="1" customWidth="1"/>
    <col min="9745" max="9985" width="11.42578125" style="44"/>
    <col min="9986" max="9986" width="15.7109375" style="44" customWidth="1"/>
    <col min="9987" max="9987" width="0.85546875" style="44" customWidth="1"/>
    <col min="9988" max="9990" width="9.7109375" style="44" customWidth="1"/>
    <col min="9991" max="9991" width="10.7109375" style="44" customWidth="1"/>
    <col min="9992" max="9992" width="0.85546875" style="44" customWidth="1"/>
    <col min="9993" max="9995" width="9.7109375" style="44" customWidth="1"/>
    <col min="9996" max="9996" width="10.7109375" style="44" customWidth="1"/>
    <col min="9997" max="9997" width="0.85546875" style="44" customWidth="1"/>
    <col min="9998" max="9998" width="8.7109375" style="44" customWidth="1"/>
    <col min="9999" max="9999" width="5" style="44" customWidth="1"/>
    <col min="10000" max="10000" width="11.7109375" style="44" bestFit="1" customWidth="1"/>
    <col min="10001" max="10241" width="11.42578125" style="44"/>
    <col min="10242" max="10242" width="15.7109375" style="44" customWidth="1"/>
    <col min="10243" max="10243" width="0.85546875" style="44" customWidth="1"/>
    <col min="10244" max="10246" width="9.7109375" style="44" customWidth="1"/>
    <col min="10247" max="10247" width="10.7109375" style="44" customWidth="1"/>
    <col min="10248" max="10248" width="0.85546875" style="44" customWidth="1"/>
    <col min="10249" max="10251" width="9.7109375" style="44" customWidth="1"/>
    <col min="10252" max="10252" width="10.7109375" style="44" customWidth="1"/>
    <col min="10253" max="10253" width="0.85546875" style="44" customWidth="1"/>
    <col min="10254" max="10254" width="8.7109375" style="44" customWidth="1"/>
    <col min="10255" max="10255" width="5" style="44" customWidth="1"/>
    <col min="10256" max="10256" width="11.7109375" style="44" bestFit="1" customWidth="1"/>
    <col min="10257" max="10497" width="11.42578125" style="44"/>
    <col min="10498" max="10498" width="15.7109375" style="44" customWidth="1"/>
    <col min="10499" max="10499" width="0.85546875" style="44" customWidth="1"/>
    <col min="10500" max="10502" width="9.7109375" style="44" customWidth="1"/>
    <col min="10503" max="10503" width="10.7109375" style="44" customWidth="1"/>
    <col min="10504" max="10504" width="0.85546875" style="44" customWidth="1"/>
    <col min="10505" max="10507" width="9.7109375" style="44" customWidth="1"/>
    <col min="10508" max="10508" width="10.7109375" style="44" customWidth="1"/>
    <col min="10509" max="10509" width="0.85546875" style="44" customWidth="1"/>
    <col min="10510" max="10510" width="8.7109375" style="44" customWidth="1"/>
    <col min="10511" max="10511" width="5" style="44" customWidth="1"/>
    <col min="10512" max="10512" width="11.7109375" style="44" bestFit="1" customWidth="1"/>
    <col min="10513" max="10753" width="11.42578125" style="44"/>
    <col min="10754" max="10754" width="15.7109375" style="44" customWidth="1"/>
    <col min="10755" max="10755" width="0.85546875" style="44" customWidth="1"/>
    <col min="10756" max="10758" width="9.7109375" style="44" customWidth="1"/>
    <col min="10759" max="10759" width="10.7109375" style="44" customWidth="1"/>
    <col min="10760" max="10760" width="0.85546875" style="44" customWidth="1"/>
    <col min="10761" max="10763" width="9.7109375" style="44" customWidth="1"/>
    <col min="10764" max="10764" width="10.7109375" style="44" customWidth="1"/>
    <col min="10765" max="10765" width="0.85546875" style="44" customWidth="1"/>
    <col min="10766" max="10766" width="8.7109375" style="44" customWidth="1"/>
    <col min="10767" max="10767" width="5" style="44" customWidth="1"/>
    <col min="10768" max="10768" width="11.7109375" style="44" bestFit="1" customWidth="1"/>
    <col min="10769" max="11009" width="11.42578125" style="44"/>
    <col min="11010" max="11010" width="15.7109375" style="44" customWidth="1"/>
    <col min="11011" max="11011" width="0.85546875" style="44" customWidth="1"/>
    <col min="11012" max="11014" width="9.7109375" style="44" customWidth="1"/>
    <col min="11015" max="11015" width="10.7109375" style="44" customWidth="1"/>
    <col min="11016" max="11016" width="0.85546875" style="44" customWidth="1"/>
    <col min="11017" max="11019" width="9.7109375" style="44" customWidth="1"/>
    <col min="11020" max="11020" width="10.7109375" style="44" customWidth="1"/>
    <col min="11021" max="11021" width="0.85546875" style="44" customWidth="1"/>
    <col min="11022" max="11022" width="8.7109375" style="44" customWidth="1"/>
    <col min="11023" max="11023" width="5" style="44" customWidth="1"/>
    <col min="11024" max="11024" width="11.7109375" style="44" bestFit="1" customWidth="1"/>
    <col min="11025" max="11265" width="11.42578125" style="44"/>
    <col min="11266" max="11266" width="15.7109375" style="44" customWidth="1"/>
    <col min="11267" max="11267" width="0.85546875" style="44" customWidth="1"/>
    <col min="11268" max="11270" width="9.7109375" style="44" customWidth="1"/>
    <col min="11271" max="11271" width="10.7109375" style="44" customWidth="1"/>
    <col min="11272" max="11272" width="0.85546875" style="44" customWidth="1"/>
    <col min="11273" max="11275" width="9.7109375" style="44" customWidth="1"/>
    <col min="11276" max="11276" width="10.7109375" style="44" customWidth="1"/>
    <col min="11277" max="11277" width="0.85546875" style="44" customWidth="1"/>
    <col min="11278" max="11278" width="8.7109375" style="44" customWidth="1"/>
    <col min="11279" max="11279" width="5" style="44" customWidth="1"/>
    <col min="11280" max="11280" width="11.7109375" style="44" bestFit="1" customWidth="1"/>
    <col min="11281" max="11521" width="11.42578125" style="44"/>
    <col min="11522" max="11522" width="15.7109375" style="44" customWidth="1"/>
    <col min="11523" max="11523" width="0.85546875" style="44" customWidth="1"/>
    <col min="11524" max="11526" width="9.7109375" style="44" customWidth="1"/>
    <col min="11527" max="11527" width="10.7109375" style="44" customWidth="1"/>
    <col min="11528" max="11528" width="0.85546875" style="44" customWidth="1"/>
    <col min="11529" max="11531" width="9.7109375" style="44" customWidth="1"/>
    <col min="11532" max="11532" width="10.7109375" style="44" customWidth="1"/>
    <col min="11533" max="11533" width="0.85546875" style="44" customWidth="1"/>
    <col min="11534" max="11534" width="8.7109375" style="44" customWidth="1"/>
    <col min="11535" max="11535" width="5" style="44" customWidth="1"/>
    <col min="11536" max="11536" width="11.7109375" style="44" bestFit="1" customWidth="1"/>
    <col min="11537" max="11777" width="11.42578125" style="44"/>
    <col min="11778" max="11778" width="15.7109375" style="44" customWidth="1"/>
    <col min="11779" max="11779" width="0.85546875" style="44" customWidth="1"/>
    <col min="11780" max="11782" width="9.7109375" style="44" customWidth="1"/>
    <col min="11783" max="11783" width="10.7109375" style="44" customWidth="1"/>
    <col min="11784" max="11784" width="0.85546875" style="44" customWidth="1"/>
    <col min="11785" max="11787" width="9.7109375" style="44" customWidth="1"/>
    <col min="11788" max="11788" width="10.7109375" style="44" customWidth="1"/>
    <col min="11789" max="11789" width="0.85546875" style="44" customWidth="1"/>
    <col min="11790" max="11790" width="8.7109375" style="44" customWidth="1"/>
    <col min="11791" max="11791" width="5" style="44" customWidth="1"/>
    <col min="11792" max="11792" width="11.7109375" style="44" bestFit="1" customWidth="1"/>
    <col min="11793" max="12033" width="11.42578125" style="44"/>
    <col min="12034" max="12034" width="15.7109375" style="44" customWidth="1"/>
    <col min="12035" max="12035" width="0.85546875" style="44" customWidth="1"/>
    <col min="12036" max="12038" width="9.7109375" style="44" customWidth="1"/>
    <col min="12039" max="12039" width="10.7109375" style="44" customWidth="1"/>
    <col min="12040" max="12040" width="0.85546875" style="44" customWidth="1"/>
    <col min="12041" max="12043" width="9.7109375" style="44" customWidth="1"/>
    <col min="12044" max="12044" width="10.7109375" style="44" customWidth="1"/>
    <col min="12045" max="12045" width="0.85546875" style="44" customWidth="1"/>
    <col min="12046" max="12046" width="8.7109375" style="44" customWidth="1"/>
    <col min="12047" max="12047" width="5" style="44" customWidth="1"/>
    <col min="12048" max="12048" width="11.7109375" style="44" bestFit="1" customWidth="1"/>
    <col min="12049" max="12289" width="11.42578125" style="44"/>
    <col min="12290" max="12290" width="15.7109375" style="44" customWidth="1"/>
    <col min="12291" max="12291" width="0.85546875" style="44" customWidth="1"/>
    <col min="12292" max="12294" width="9.7109375" style="44" customWidth="1"/>
    <col min="12295" max="12295" width="10.7109375" style="44" customWidth="1"/>
    <col min="12296" max="12296" width="0.85546875" style="44" customWidth="1"/>
    <col min="12297" max="12299" width="9.7109375" style="44" customWidth="1"/>
    <col min="12300" max="12300" width="10.7109375" style="44" customWidth="1"/>
    <col min="12301" max="12301" width="0.85546875" style="44" customWidth="1"/>
    <col min="12302" max="12302" width="8.7109375" style="44" customWidth="1"/>
    <col min="12303" max="12303" width="5" style="44" customWidth="1"/>
    <col min="12304" max="12304" width="11.7109375" style="44" bestFit="1" customWidth="1"/>
    <col min="12305" max="12545" width="11.42578125" style="44"/>
    <col min="12546" max="12546" width="15.7109375" style="44" customWidth="1"/>
    <col min="12547" max="12547" width="0.85546875" style="44" customWidth="1"/>
    <col min="12548" max="12550" width="9.7109375" style="44" customWidth="1"/>
    <col min="12551" max="12551" width="10.7109375" style="44" customWidth="1"/>
    <col min="12552" max="12552" width="0.85546875" style="44" customWidth="1"/>
    <col min="12553" max="12555" width="9.7109375" style="44" customWidth="1"/>
    <col min="12556" max="12556" width="10.7109375" style="44" customWidth="1"/>
    <col min="12557" max="12557" width="0.85546875" style="44" customWidth="1"/>
    <col min="12558" max="12558" width="8.7109375" style="44" customWidth="1"/>
    <col min="12559" max="12559" width="5" style="44" customWidth="1"/>
    <col min="12560" max="12560" width="11.7109375" style="44" bestFit="1" customWidth="1"/>
    <col min="12561" max="12801" width="11.42578125" style="44"/>
    <col min="12802" max="12802" width="15.7109375" style="44" customWidth="1"/>
    <col min="12803" max="12803" width="0.85546875" style="44" customWidth="1"/>
    <col min="12804" max="12806" width="9.7109375" style="44" customWidth="1"/>
    <col min="12807" max="12807" width="10.7109375" style="44" customWidth="1"/>
    <col min="12808" max="12808" width="0.85546875" style="44" customWidth="1"/>
    <col min="12809" max="12811" width="9.7109375" style="44" customWidth="1"/>
    <col min="12812" max="12812" width="10.7109375" style="44" customWidth="1"/>
    <col min="12813" max="12813" width="0.85546875" style="44" customWidth="1"/>
    <col min="12814" max="12814" width="8.7109375" style="44" customWidth="1"/>
    <col min="12815" max="12815" width="5" style="44" customWidth="1"/>
    <col min="12816" max="12816" width="11.7109375" style="44" bestFit="1" customWidth="1"/>
    <col min="12817" max="13057" width="11.42578125" style="44"/>
    <col min="13058" max="13058" width="15.7109375" style="44" customWidth="1"/>
    <col min="13059" max="13059" width="0.85546875" style="44" customWidth="1"/>
    <col min="13060" max="13062" width="9.7109375" style="44" customWidth="1"/>
    <col min="13063" max="13063" width="10.7109375" style="44" customWidth="1"/>
    <col min="13064" max="13064" width="0.85546875" style="44" customWidth="1"/>
    <col min="13065" max="13067" width="9.7109375" style="44" customWidth="1"/>
    <col min="13068" max="13068" width="10.7109375" style="44" customWidth="1"/>
    <col min="13069" max="13069" width="0.85546875" style="44" customWidth="1"/>
    <col min="13070" max="13070" width="8.7109375" style="44" customWidth="1"/>
    <col min="13071" max="13071" width="5" style="44" customWidth="1"/>
    <col min="13072" max="13072" width="11.7109375" style="44" bestFit="1" customWidth="1"/>
    <col min="13073" max="13313" width="11.42578125" style="44"/>
    <col min="13314" max="13314" width="15.7109375" style="44" customWidth="1"/>
    <col min="13315" max="13315" width="0.85546875" style="44" customWidth="1"/>
    <col min="13316" max="13318" width="9.7109375" style="44" customWidth="1"/>
    <col min="13319" max="13319" width="10.7109375" style="44" customWidth="1"/>
    <col min="13320" max="13320" width="0.85546875" style="44" customWidth="1"/>
    <col min="13321" max="13323" width="9.7109375" style="44" customWidth="1"/>
    <col min="13324" max="13324" width="10.7109375" style="44" customWidth="1"/>
    <col min="13325" max="13325" width="0.85546875" style="44" customWidth="1"/>
    <col min="13326" max="13326" width="8.7109375" style="44" customWidth="1"/>
    <col min="13327" max="13327" width="5" style="44" customWidth="1"/>
    <col min="13328" max="13328" width="11.7109375" style="44" bestFit="1" customWidth="1"/>
    <col min="13329" max="13569" width="11.42578125" style="44"/>
    <col min="13570" max="13570" width="15.7109375" style="44" customWidth="1"/>
    <col min="13571" max="13571" width="0.85546875" style="44" customWidth="1"/>
    <col min="13572" max="13574" width="9.7109375" style="44" customWidth="1"/>
    <col min="13575" max="13575" width="10.7109375" style="44" customWidth="1"/>
    <col min="13576" max="13576" width="0.85546875" style="44" customWidth="1"/>
    <col min="13577" max="13579" width="9.7109375" style="44" customWidth="1"/>
    <col min="13580" max="13580" width="10.7109375" style="44" customWidth="1"/>
    <col min="13581" max="13581" width="0.85546875" style="44" customWidth="1"/>
    <col min="13582" max="13582" width="8.7109375" style="44" customWidth="1"/>
    <col min="13583" max="13583" width="5" style="44" customWidth="1"/>
    <col min="13584" max="13584" width="11.7109375" style="44" bestFit="1" customWidth="1"/>
    <col min="13585" max="13825" width="11.42578125" style="44"/>
    <col min="13826" max="13826" width="15.7109375" style="44" customWidth="1"/>
    <col min="13827" max="13827" width="0.85546875" style="44" customWidth="1"/>
    <col min="13828" max="13830" width="9.7109375" style="44" customWidth="1"/>
    <col min="13831" max="13831" width="10.7109375" style="44" customWidth="1"/>
    <col min="13832" max="13832" width="0.85546875" style="44" customWidth="1"/>
    <col min="13833" max="13835" width="9.7109375" style="44" customWidth="1"/>
    <col min="13836" max="13836" width="10.7109375" style="44" customWidth="1"/>
    <col min="13837" max="13837" width="0.85546875" style="44" customWidth="1"/>
    <col min="13838" max="13838" width="8.7109375" style="44" customWidth="1"/>
    <col min="13839" max="13839" width="5" style="44" customWidth="1"/>
    <col min="13840" max="13840" width="11.7109375" style="44" bestFit="1" customWidth="1"/>
    <col min="13841" max="14081" width="11.42578125" style="44"/>
    <col min="14082" max="14082" width="15.7109375" style="44" customWidth="1"/>
    <col min="14083" max="14083" width="0.85546875" style="44" customWidth="1"/>
    <col min="14084" max="14086" width="9.7109375" style="44" customWidth="1"/>
    <col min="14087" max="14087" width="10.7109375" style="44" customWidth="1"/>
    <col min="14088" max="14088" width="0.85546875" style="44" customWidth="1"/>
    <col min="14089" max="14091" width="9.7109375" style="44" customWidth="1"/>
    <col min="14092" max="14092" width="10.7109375" style="44" customWidth="1"/>
    <col min="14093" max="14093" width="0.85546875" style="44" customWidth="1"/>
    <col min="14094" max="14094" width="8.7109375" style="44" customWidth="1"/>
    <col min="14095" max="14095" width="5" style="44" customWidth="1"/>
    <col min="14096" max="14096" width="11.7109375" style="44" bestFit="1" customWidth="1"/>
    <col min="14097" max="14337" width="11.42578125" style="44"/>
    <col min="14338" max="14338" width="15.7109375" style="44" customWidth="1"/>
    <col min="14339" max="14339" width="0.85546875" style="44" customWidth="1"/>
    <col min="14340" max="14342" width="9.7109375" style="44" customWidth="1"/>
    <col min="14343" max="14343" width="10.7109375" style="44" customWidth="1"/>
    <col min="14344" max="14344" width="0.85546875" style="44" customWidth="1"/>
    <col min="14345" max="14347" width="9.7109375" style="44" customWidth="1"/>
    <col min="14348" max="14348" width="10.7109375" style="44" customWidth="1"/>
    <col min="14349" max="14349" width="0.85546875" style="44" customWidth="1"/>
    <col min="14350" max="14350" width="8.7109375" style="44" customWidth="1"/>
    <col min="14351" max="14351" width="5" style="44" customWidth="1"/>
    <col min="14352" max="14352" width="11.7109375" style="44" bestFit="1" customWidth="1"/>
    <col min="14353" max="14593" width="11.42578125" style="44"/>
    <col min="14594" max="14594" width="15.7109375" style="44" customWidth="1"/>
    <col min="14595" max="14595" width="0.85546875" style="44" customWidth="1"/>
    <col min="14596" max="14598" width="9.7109375" style="44" customWidth="1"/>
    <col min="14599" max="14599" width="10.7109375" style="44" customWidth="1"/>
    <col min="14600" max="14600" width="0.85546875" style="44" customWidth="1"/>
    <col min="14601" max="14603" width="9.7109375" style="44" customWidth="1"/>
    <col min="14604" max="14604" width="10.7109375" style="44" customWidth="1"/>
    <col min="14605" max="14605" width="0.85546875" style="44" customWidth="1"/>
    <col min="14606" max="14606" width="8.7109375" style="44" customWidth="1"/>
    <col min="14607" max="14607" width="5" style="44" customWidth="1"/>
    <col min="14608" max="14608" width="11.7109375" style="44" bestFit="1" customWidth="1"/>
    <col min="14609" max="14849" width="11.42578125" style="44"/>
    <col min="14850" max="14850" width="15.7109375" style="44" customWidth="1"/>
    <col min="14851" max="14851" width="0.85546875" style="44" customWidth="1"/>
    <col min="14852" max="14854" width="9.7109375" style="44" customWidth="1"/>
    <col min="14855" max="14855" width="10.7109375" style="44" customWidth="1"/>
    <col min="14856" max="14856" width="0.85546875" style="44" customWidth="1"/>
    <col min="14857" max="14859" width="9.7109375" style="44" customWidth="1"/>
    <col min="14860" max="14860" width="10.7109375" style="44" customWidth="1"/>
    <col min="14861" max="14861" width="0.85546875" style="44" customWidth="1"/>
    <col min="14862" max="14862" width="8.7109375" style="44" customWidth="1"/>
    <col min="14863" max="14863" width="5" style="44" customWidth="1"/>
    <col min="14864" max="14864" width="11.7109375" style="44" bestFit="1" customWidth="1"/>
    <col min="14865" max="15105" width="11.42578125" style="44"/>
    <col min="15106" max="15106" width="15.7109375" style="44" customWidth="1"/>
    <col min="15107" max="15107" width="0.85546875" style="44" customWidth="1"/>
    <col min="15108" max="15110" width="9.7109375" style="44" customWidth="1"/>
    <col min="15111" max="15111" width="10.7109375" style="44" customWidth="1"/>
    <col min="15112" max="15112" width="0.85546875" style="44" customWidth="1"/>
    <col min="15113" max="15115" width="9.7109375" style="44" customWidth="1"/>
    <col min="15116" max="15116" width="10.7109375" style="44" customWidth="1"/>
    <col min="15117" max="15117" width="0.85546875" style="44" customWidth="1"/>
    <col min="15118" max="15118" width="8.7109375" style="44" customWidth="1"/>
    <col min="15119" max="15119" width="5" style="44" customWidth="1"/>
    <col min="15120" max="15120" width="11.7109375" style="44" bestFit="1" customWidth="1"/>
    <col min="15121" max="15361" width="11.42578125" style="44"/>
    <col min="15362" max="15362" width="15.7109375" style="44" customWidth="1"/>
    <col min="15363" max="15363" width="0.85546875" style="44" customWidth="1"/>
    <col min="15364" max="15366" width="9.7109375" style="44" customWidth="1"/>
    <col min="15367" max="15367" width="10.7109375" style="44" customWidth="1"/>
    <col min="15368" max="15368" width="0.85546875" style="44" customWidth="1"/>
    <col min="15369" max="15371" width="9.7109375" style="44" customWidth="1"/>
    <col min="15372" max="15372" width="10.7109375" style="44" customWidth="1"/>
    <col min="15373" max="15373" width="0.85546875" style="44" customWidth="1"/>
    <col min="15374" max="15374" width="8.7109375" style="44" customWidth="1"/>
    <col min="15375" max="15375" width="5" style="44" customWidth="1"/>
    <col min="15376" max="15376" width="11.7109375" style="44" bestFit="1" customWidth="1"/>
    <col min="15377" max="15617" width="11.42578125" style="44"/>
    <col min="15618" max="15618" width="15.7109375" style="44" customWidth="1"/>
    <col min="15619" max="15619" width="0.85546875" style="44" customWidth="1"/>
    <col min="15620" max="15622" width="9.7109375" style="44" customWidth="1"/>
    <col min="15623" max="15623" width="10.7109375" style="44" customWidth="1"/>
    <col min="15624" max="15624" width="0.85546875" style="44" customWidth="1"/>
    <col min="15625" max="15627" width="9.7109375" style="44" customWidth="1"/>
    <col min="15628" max="15628" width="10.7109375" style="44" customWidth="1"/>
    <col min="15629" max="15629" width="0.85546875" style="44" customWidth="1"/>
    <col min="15630" max="15630" width="8.7109375" style="44" customWidth="1"/>
    <col min="15631" max="15631" width="5" style="44" customWidth="1"/>
    <col min="15632" max="15632" width="11.7109375" style="44" bestFit="1" customWidth="1"/>
    <col min="15633" max="15873" width="11.42578125" style="44"/>
    <col min="15874" max="15874" width="15.7109375" style="44" customWidth="1"/>
    <col min="15875" max="15875" width="0.85546875" style="44" customWidth="1"/>
    <col min="15876" max="15878" width="9.7109375" style="44" customWidth="1"/>
    <col min="15879" max="15879" width="10.7109375" style="44" customWidth="1"/>
    <col min="15880" max="15880" width="0.85546875" style="44" customWidth="1"/>
    <col min="15881" max="15883" width="9.7109375" style="44" customWidth="1"/>
    <col min="15884" max="15884" width="10.7109375" style="44" customWidth="1"/>
    <col min="15885" max="15885" width="0.85546875" style="44" customWidth="1"/>
    <col min="15886" max="15886" width="8.7109375" style="44" customWidth="1"/>
    <col min="15887" max="15887" width="5" style="44" customWidth="1"/>
    <col min="15888" max="15888" width="11.7109375" style="44" bestFit="1" customWidth="1"/>
    <col min="15889" max="16129" width="11.42578125" style="44"/>
    <col min="16130" max="16130" width="15.7109375" style="44" customWidth="1"/>
    <col min="16131" max="16131" width="0.85546875" style="44" customWidth="1"/>
    <col min="16132" max="16134" width="9.7109375" style="44" customWidth="1"/>
    <col min="16135" max="16135" width="10.7109375" style="44" customWidth="1"/>
    <col min="16136" max="16136" width="0.85546875" style="44" customWidth="1"/>
    <col min="16137" max="16139" width="9.7109375" style="44" customWidth="1"/>
    <col min="16140" max="16140" width="10.7109375" style="44" customWidth="1"/>
    <col min="16141" max="16141" width="0.85546875" style="44" customWidth="1"/>
    <col min="16142" max="16142" width="8.7109375" style="44" customWidth="1"/>
    <col min="16143" max="16143" width="5" style="44" customWidth="1"/>
    <col min="16144" max="16144" width="11.7109375" style="44" bestFit="1" customWidth="1"/>
    <col min="16145" max="16384" width="11.42578125" style="44"/>
  </cols>
  <sheetData>
    <row r="1" spans="1:30">
      <c r="B1" s="253"/>
      <c r="C1" s="253"/>
      <c r="D1" s="253"/>
      <c r="E1" s="253"/>
      <c r="F1" s="253"/>
      <c r="G1" s="253"/>
      <c r="H1" s="253"/>
    </row>
    <row r="2" spans="1:30" s="254" customFormat="1" ht="20.25" customHeight="1">
      <c r="A2" s="429" t="s">
        <v>152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  <row r="3" spans="1:30" s="254" customFormat="1" ht="20.25" customHeight="1">
      <c r="A3" s="424" t="s">
        <v>151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6"/>
    </row>
    <row r="4" spans="1:30" s="254" customFormat="1" ht="5.25" customHeigh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</row>
    <row r="5" spans="1:30" s="255" customFormat="1" ht="23.25" customHeight="1">
      <c r="A5" s="420" t="s">
        <v>324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2"/>
    </row>
    <row r="6" spans="1:30" ht="5.0999999999999996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43"/>
      <c r="P6" s="43"/>
      <c r="S6" s="43"/>
    </row>
    <row r="7" spans="1:30" ht="33.75" customHeight="1">
      <c r="A7" s="411" t="s">
        <v>162</v>
      </c>
      <c r="B7" s="412" t="s">
        <v>233</v>
      </c>
      <c r="C7" s="412"/>
      <c r="D7" s="412"/>
      <c r="E7" s="412" t="s">
        <v>236</v>
      </c>
      <c r="F7" s="406" t="s">
        <v>49</v>
      </c>
      <c r="G7" s="406"/>
      <c r="H7" s="406" t="s">
        <v>234</v>
      </c>
      <c r="I7" s="407" t="s">
        <v>174</v>
      </c>
      <c r="J7" s="407"/>
      <c r="K7" s="418" t="s">
        <v>155</v>
      </c>
      <c r="L7" s="415" t="s">
        <v>172</v>
      </c>
      <c r="M7" s="415"/>
      <c r="N7" s="416" t="s">
        <v>173</v>
      </c>
      <c r="O7" s="413" t="s">
        <v>163</v>
      </c>
      <c r="P7" s="413"/>
      <c r="Q7" s="413"/>
      <c r="R7" s="413" t="s">
        <v>322</v>
      </c>
      <c r="S7" s="423" t="s">
        <v>284</v>
      </c>
      <c r="T7" s="423"/>
    </row>
    <row r="8" spans="1:30" ht="24" customHeight="1">
      <c r="A8" s="411"/>
      <c r="B8" s="323" t="s">
        <v>170</v>
      </c>
      <c r="C8" s="350" t="s">
        <v>321</v>
      </c>
      <c r="D8" s="323" t="s">
        <v>154</v>
      </c>
      <c r="E8" s="412"/>
      <c r="F8" s="325" t="s">
        <v>310</v>
      </c>
      <c r="G8" s="325" t="s">
        <v>154</v>
      </c>
      <c r="H8" s="406"/>
      <c r="I8" s="326" t="s">
        <v>170</v>
      </c>
      <c r="J8" s="326" t="s">
        <v>154</v>
      </c>
      <c r="K8" s="419"/>
      <c r="L8" s="321" t="s">
        <v>170</v>
      </c>
      <c r="M8" s="321" t="s">
        <v>154</v>
      </c>
      <c r="N8" s="417"/>
      <c r="O8" s="322" t="s">
        <v>171</v>
      </c>
      <c r="P8" s="351" t="s">
        <v>313</v>
      </c>
      <c r="Q8" s="322" t="s">
        <v>154</v>
      </c>
      <c r="R8" s="413"/>
      <c r="S8" s="357" t="s">
        <v>48</v>
      </c>
      <c r="T8" s="357" t="s">
        <v>285</v>
      </c>
    </row>
    <row r="9" spans="1:30" ht="12.75" customHeight="1">
      <c r="A9" s="292"/>
      <c r="B9" s="293" t="s">
        <v>305</v>
      </c>
      <c r="C9" s="293" t="s">
        <v>306</v>
      </c>
      <c r="D9" s="293" t="s">
        <v>164</v>
      </c>
      <c r="E9" s="293" t="s">
        <v>307</v>
      </c>
      <c r="F9" s="293" t="s">
        <v>87</v>
      </c>
      <c r="G9" s="293" t="s">
        <v>79</v>
      </c>
      <c r="H9" s="293" t="s">
        <v>245</v>
      </c>
      <c r="I9" s="293" t="s">
        <v>153</v>
      </c>
      <c r="J9" s="293" t="s">
        <v>161</v>
      </c>
      <c r="K9" s="294" t="s">
        <v>288</v>
      </c>
      <c r="L9" s="293" t="s">
        <v>83</v>
      </c>
      <c r="M9" s="293" t="s">
        <v>175</v>
      </c>
      <c r="N9" s="293" t="s">
        <v>247</v>
      </c>
      <c r="O9" s="293" t="s">
        <v>329</v>
      </c>
      <c r="P9" s="293" t="s">
        <v>330</v>
      </c>
      <c r="Q9" s="293" t="s">
        <v>331</v>
      </c>
      <c r="R9" s="294" t="s">
        <v>248</v>
      </c>
      <c r="S9" s="358" t="s">
        <v>289</v>
      </c>
      <c r="T9" s="294" t="s">
        <v>328</v>
      </c>
    </row>
    <row r="10" spans="1:30" ht="22.5" customHeight="1">
      <c r="A10" s="267" t="s">
        <v>176</v>
      </c>
      <c r="B10" s="268">
        <f>SUM(B11:B12)</f>
        <v>207</v>
      </c>
      <c r="C10" s="268">
        <f>SUM(C11:C12)</f>
        <v>132</v>
      </c>
      <c r="D10" s="268">
        <f t="shared" ref="D10:G10" si="0">SUM(D11:D12)</f>
        <v>27</v>
      </c>
      <c r="E10" s="268">
        <f t="shared" si="0"/>
        <v>366</v>
      </c>
      <c r="F10" s="310">
        <f t="shared" si="0"/>
        <v>245</v>
      </c>
      <c r="G10" s="310">
        <f t="shared" si="0"/>
        <v>28</v>
      </c>
      <c r="H10" s="310">
        <f t="shared" ref="H10" si="1">SUM(H11:H12)</f>
        <v>273</v>
      </c>
      <c r="I10" s="269">
        <f t="shared" ref="I10:T10" si="2">SUM(I11:I12)</f>
        <v>37</v>
      </c>
      <c r="J10" s="272">
        <f t="shared" si="2"/>
        <v>0</v>
      </c>
      <c r="K10" s="272">
        <f t="shared" si="2"/>
        <v>37</v>
      </c>
      <c r="L10" s="270">
        <f t="shared" si="2"/>
        <v>0</v>
      </c>
      <c r="M10" s="270">
        <f t="shared" si="2"/>
        <v>1</v>
      </c>
      <c r="N10" s="270">
        <f t="shared" si="2"/>
        <v>1</v>
      </c>
      <c r="O10" s="271">
        <f t="shared" si="2"/>
        <v>208</v>
      </c>
      <c r="P10" s="271">
        <f t="shared" si="2"/>
        <v>340</v>
      </c>
      <c r="Q10" s="271">
        <f t="shared" si="2"/>
        <v>27</v>
      </c>
      <c r="R10" s="278">
        <f t="shared" si="2"/>
        <v>235</v>
      </c>
      <c r="S10" s="359">
        <f t="shared" si="2"/>
        <v>81</v>
      </c>
      <c r="T10" s="339">
        <f t="shared" si="2"/>
        <v>26</v>
      </c>
    </row>
    <row r="11" spans="1:30" s="251" customFormat="1" ht="17.25" customHeight="1">
      <c r="A11" s="283" t="s">
        <v>287</v>
      </c>
      <c r="B11" s="284">
        <v>156</v>
      </c>
      <c r="C11" s="284">
        <v>132</v>
      </c>
      <c r="D11" s="284">
        <v>27</v>
      </c>
      <c r="E11" s="284">
        <f>SUM(B11:D11)</f>
        <v>315</v>
      </c>
      <c r="F11" s="336">
        <v>166</v>
      </c>
      <c r="G11" s="336">
        <v>28</v>
      </c>
      <c r="H11" s="336">
        <f>SUM(F11:G11)</f>
        <v>194</v>
      </c>
      <c r="I11" s="285">
        <v>16</v>
      </c>
      <c r="J11" s="285">
        <v>0</v>
      </c>
      <c r="K11" s="285">
        <f>SUM(I11:J11)</f>
        <v>16</v>
      </c>
      <c r="L11" s="286">
        <v>0</v>
      </c>
      <c r="M11" s="286">
        <v>1</v>
      </c>
      <c r="N11" s="286">
        <v>1</v>
      </c>
      <c r="O11" s="287">
        <f>+F11-I11-L11</f>
        <v>150</v>
      </c>
      <c r="P11" s="287">
        <f>F11+C11-I11-L11</f>
        <v>282</v>
      </c>
      <c r="Q11" s="287">
        <f>+G11-J11-M11</f>
        <v>27</v>
      </c>
      <c r="R11" s="287">
        <f>O11+Q11</f>
        <v>177</v>
      </c>
      <c r="S11" s="318">
        <v>15</v>
      </c>
      <c r="T11" s="318">
        <v>4</v>
      </c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</row>
    <row r="12" spans="1:30" s="251" customFormat="1" ht="17.25" customHeight="1">
      <c r="A12" s="283" t="s">
        <v>286</v>
      </c>
      <c r="B12" s="284">
        <v>51</v>
      </c>
      <c r="C12" s="284">
        <v>0</v>
      </c>
      <c r="D12" s="284">
        <v>0</v>
      </c>
      <c r="E12" s="284">
        <f>SUM(B12:D12)</f>
        <v>51</v>
      </c>
      <c r="F12" s="336">
        <v>79</v>
      </c>
      <c r="G12" s="336">
        <v>0</v>
      </c>
      <c r="H12" s="336">
        <f>SUM(F12:G12)</f>
        <v>79</v>
      </c>
      <c r="I12" s="285">
        <v>21</v>
      </c>
      <c r="J12" s="285">
        <v>0</v>
      </c>
      <c r="K12" s="285">
        <f>SUM(I12:J12)</f>
        <v>21</v>
      </c>
      <c r="L12" s="286">
        <v>0</v>
      </c>
      <c r="M12" s="286">
        <v>0</v>
      </c>
      <c r="N12" s="286">
        <v>0</v>
      </c>
      <c r="O12" s="287">
        <f>+F12-I12-L12</f>
        <v>58</v>
      </c>
      <c r="P12" s="287">
        <f>F12+C12-I12-L12</f>
        <v>58</v>
      </c>
      <c r="Q12" s="287">
        <f>+G12-J12-M12</f>
        <v>0</v>
      </c>
      <c r="R12" s="287">
        <f>O12+Q12</f>
        <v>58</v>
      </c>
      <c r="S12" s="318">
        <v>66</v>
      </c>
      <c r="T12" s="318">
        <v>22</v>
      </c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</row>
    <row r="13" spans="1:30" s="43" customFormat="1" ht="12.75" customHeight="1">
      <c r="A13" s="427" t="s">
        <v>303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</row>
    <row r="14" spans="1:30" s="43" customFormat="1" ht="10.5" customHeight="1">
      <c r="A14" s="428"/>
      <c r="B14" s="428"/>
      <c r="C14" s="428"/>
      <c r="D14" s="428"/>
      <c r="E14" s="428"/>
      <c r="F14" s="329"/>
      <c r="G14" s="329"/>
      <c r="H14" s="329"/>
      <c r="I14" s="250"/>
      <c r="J14" s="250"/>
      <c r="K14" s="250"/>
      <c r="L14" s="250"/>
      <c r="M14" s="250"/>
      <c r="N14" s="250"/>
      <c r="Q14" s="44"/>
      <c r="R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</row>
    <row r="15" spans="1:30" s="43" customFormat="1" ht="10.5" customHeight="1">
      <c r="A15" s="249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Q15" s="44"/>
      <c r="R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 s="43" customFormat="1" ht="10.5" customHeight="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Q16" s="44"/>
      <c r="R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</row>
    <row r="17" spans="1:30" s="43" customFormat="1" ht="10.5" customHeight="1">
      <c r="A17" s="24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Q17" s="44"/>
      <c r="R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</row>
    <row r="18" spans="1:30" s="43" customFormat="1" ht="10.5" customHeight="1">
      <c r="A18" s="249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Q18" s="44"/>
      <c r="R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</row>
    <row r="19" spans="1:30" s="43" customFormat="1" ht="10.5" customHeight="1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Q19" s="44"/>
      <c r="R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spans="1:30" s="43" customFormat="1" ht="10.5" customHeight="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Q20" s="44"/>
      <c r="R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</row>
    <row r="21" spans="1:30" s="43" customFormat="1" ht="10.5" customHeight="1">
      <c r="A21" s="249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Q21" s="44"/>
      <c r="R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spans="1:30" s="43" customFormat="1" ht="10.5" customHeight="1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Q22" s="44"/>
      <c r="R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</row>
    <row r="23" spans="1:30" s="43" customFormat="1" ht="10.5" customHeight="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Q23" s="44"/>
      <c r="R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</row>
    <row r="24" spans="1:30" s="43" customFormat="1" ht="10.5" customHeight="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Q24" s="44"/>
      <c r="R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</row>
    <row r="25" spans="1:30" s="43" customFormat="1" ht="10.5" customHeight="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Q25" s="44"/>
      <c r="R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</row>
    <row r="26" spans="1:30" s="43" customFormat="1" ht="10.5" customHeight="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Q26" s="44"/>
      <c r="R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0" s="43" customFormat="1" ht="10.5" customHeight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Q27" s="44"/>
      <c r="R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</row>
    <row r="28" spans="1:30" s="43" customFormat="1" ht="10.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Q28" s="44"/>
      <c r="R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</row>
    <row r="29" spans="1:30" s="43" customFormat="1" ht="10.5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Q29" s="44"/>
      <c r="R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</row>
    <row r="30" spans="1:30" s="43" customFormat="1" ht="10.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Q30" s="44"/>
      <c r="R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1:30" s="43" customFormat="1" ht="10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Q31" s="44"/>
      <c r="R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</row>
    <row r="32" spans="1:30" s="43" customFormat="1" ht="10.5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Q32" s="44"/>
      <c r="R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</row>
    <row r="33" spans="1:30" s="43" customFormat="1" ht="10.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Q33" s="44"/>
      <c r="R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</row>
    <row r="34" spans="1:30" s="43" customFormat="1" ht="10.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Q34" s="44"/>
      <c r="R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</row>
    <row r="35" spans="1:30" s="255" customFormat="1" ht="23.25" customHeight="1">
      <c r="A35" s="420" t="s">
        <v>324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2"/>
    </row>
    <row r="36" spans="1:30" ht="5.0999999999999996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43"/>
      <c r="P36" s="43"/>
      <c r="S36" s="43"/>
    </row>
    <row r="37" spans="1:30" ht="33.75" customHeight="1">
      <c r="A37" s="411" t="s">
        <v>162</v>
      </c>
      <c r="B37" s="412" t="s">
        <v>233</v>
      </c>
      <c r="C37" s="412"/>
      <c r="D37" s="412"/>
      <c r="E37" s="412" t="s">
        <v>236</v>
      </c>
      <c r="F37" s="406" t="s">
        <v>49</v>
      </c>
      <c r="G37" s="406"/>
      <c r="H37" s="406" t="s">
        <v>234</v>
      </c>
      <c r="I37" s="407" t="s">
        <v>174</v>
      </c>
      <c r="J37" s="407"/>
      <c r="K37" s="418" t="s">
        <v>155</v>
      </c>
      <c r="L37" s="415" t="s">
        <v>172</v>
      </c>
      <c r="M37" s="415"/>
      <c r="N37" s="416" t="s">
        <v>173</v>
      </c>
      <c r="O37" s="413" t="s">
        <v>163</v>
      </c>
      <c r="P37" s="413"/>
      <c r="Q37" s="413"/>
      <c r="R37" s="413" t="s">
        <v>322</v>
      </c>
      <c r="S37" s="423" t="s">
        <v>284</v>
      </c>
      <c r="T37" s="423"/>
    </row>
    <row r="38" spans="1:30" ht="28.5" customHeight="1">
      <c r="A38" s="411"/>
      <c r="B38" s="323" t="s">
        <v>170</v>
      </c>
      <c r="C38" s="356" t="s">
        <v>321</v>
      </c>
      <c r="D38" s="323" t="s">
        <v>154</v>
      </c>
      <c r="E38" s="412"/>
      <c r="F38" s="325" t="s">
        <v>310</v>
      </c>
      <c r="G38" s="325" t="s">
        <v>154</v>
      </c>
      <c r="H38" s="406"/>
      <c r="I38" s="326" t="s">
        <v>170</v>
      </c>
      <c r="J38" s="326" t="s">
        <v>154</v>
      </c>
      <c r="K38" s="419"/>
      <c r="L38" s="321" t="s">
        <v>170</v>
      </c>
      <c r="M38" s="321" t="s">
        <v>154</v>
      </c>
      <c r="N38" s="417"/>
      <c r="O38" s="322" t="s">
        <v>171</v>
      </c>
      <c r="P38" s="351"/>
      <c r="Q38" s="322" t="s">
        <v>154</v>
      </c>
      <c r="R38" s="413"/>
      <c r="S38" s="324" t="s">
        <v>48</v>
      </c>
      <c r="T38" s="324" t="s">
        <v>285</v>
      </c>
    </row>
    <row r="39" spans="1:30" ht="12.75" customHeight="1">
      <c r="A39" s="292"/>
      <c r="B39" s="293" t="s">
        <v>305</v>
      </c>
      <c r="C39" s="293" t="s">
        <v>306</v>
      </c>
      <c r="D39" s="293" t="s">
        <v>164</v>
      </c>
      <c r="E39" s="293" t="s">
        <v>307</v>
      </c>
      <c r="F39" s="293" t="s">
        <v>87</v>
      </c>
      <c r="G39" s="293" t="s">
        <v>79</v>
      </c>
      <c r="H39" s="293" t="s">
        <v>245</v>
      </c>
      <c r="I39" s="293" t="s">
        <v>153</v>
      </c>
      <c r="J39" s="293" t="s">
        <v>161</v>
      </c>
      <c r="K39" s="294" t="s">
        <v>288</v>
      </c>
      <c r="L39" s="293" t="s">
        <v>83</v>
      </c>
      <c r="M39" s="293" t="s">
        <v>175</v>
      </c>
      <c r="N39" s="293" t="s">
        <v>247</v>
      </c>
      <c r="O39" s="293" t="s">
        <v>329</v>
      </c>
      <c r="P39" s="293" t="s">
        <v>330</v>
      </c>
      <c r="Q39" s="293" t="s">
        <v>331</v>
      </c>
      <c r="R39" s="294" t="s">
        <v>248</v>
      </c>
      <c r="S39" s="358" t="s">
        <v>289</v>
      </c>
      <c r="T39" s="294" t="s">
        <v>328</v>
      </c>
    </row>
    <row r="40" spans="1:30" ht="22.5" customHeight="1">
      <c r="A40" s="267" t="s">
        <v>290</v>
      </c>
      <c r="B40" s="268">
        <f>SUM(B41:B57)</f>
        <v>2578</v>
      </c>
      <c r="C40" s="268">
        <f>SUM(C41:C57)</f>
        <v>7</v>
      </c>
      <c r="D40" s="268">
        <f t="shared" ref="D40:E40" si="3">SUM(D41:D57)</f>
        <v>1032</v>
      </c>
      <c r="E40" s="268">
        <f t="shared" si="3"/>
        <v>3617</v>
      </c>
      <c r="F40" s="310">
        <f>SUM(F41:F57)</f>
        <v>3344</v>
      </c>
      <c r="G40" s="310">
        <f t="shared" ref="G40:H40" si="4">SUM(G41:G57)</f>
        <v>1256</v>
      </c>
      <c r="H40" s="310">
        <f t="shared" si="4"/>
        <v>4600</v>
      </c>
      <c r="I40" s="269">
        <f>SUM(I41:I57)</f>
        <v>410</v>
      </c>
      <c r="J40" s="269">
        <f t="shared" ref="J40:K40" si="5">SUM(J41:J57)</f>
        <v>43</v>
      </c>
      <c r="K40" s="269">
        <f t="shared" si="5"/>
        <v>453</v>
      </c>
      <c r="L40" s="270">
        <f>SUM(L41:L57)</f>
        <v>2</v>
      </c>
      <c r="M40" s="270">
        <f t="shared" ref="M40:N40" si="6">SUM(M41:M57)</f>
        <v>0</v>
      </c>
      <c r="N40" s="270">
        <f t="shared" si="6"/>
        <v>2</v>
      </c>
      <c r="O40" s="353">
        <f>SUM(O41:O57)</f>
        <v>2932</v>
      </c>
      <c r="P40" s="353">
        <f>SUM(P41:P57)</f>
        <v>2939</v>
      </c>
      <c r="Q40" s="271">
        <f t="shared" ref="Q40:R40" si="7">SUM(Q41:Q57)</f>
        <v>1213</v>
      </c>
      <c r="R40" s="271">
        <f t="shared" si="7"/>
        <v>4145</v>
      </c>
      <c r="S40" s="314">
        <f>SUM(S41:S57)</f>
        <v>1125</v>
      </c>
      <c r="T40" s="314">
        <f>SUM(T41:T57)</f>
        <v>243</v>
      </c>
    </row>
    <row r="41" spans="1:30" s="251" customFormat="1" ht="15" customHeight="1">
      <c r="A41" s="257" t="s">
        <v>228</v>
      </c>
      <c r="B41" s="258">
        <v>93</v>
      </c>
      <c r="C41" s="258">
        <v>1</v>
      </c>
      <c r="D41" s="258">
        <v>223</v>
      </c>
      <c r="E41" s="258">
        <f>SUM(B41:D41)</f>
        <v>317</v>
      </c>
      <c r="F41" s="311">
        <v>211</v>
      </c>
      <c r="G41" s="311">
        <v>285</v>
      </c>
      <c r="H41" s="311">
        <f>SUM(F41:G41)</f>
        <v>496</v>
      </c>
      <c r="I41" s="259">
        <v>95</v>
      </c>
      <c r="J41" s="259">
        <v>0</v>
      </c>
      <c r="K41" s="259">
        <f>SUM(I41:J41)</f>
        <v>95</v>
      </c>
      <c r="L41" s="260">
        <v>0</v>
      </c>
      <c r="M41" s="260">
        <v>0</v>
      </c>
      <c r="N41" s="260">
        <f>SUM(L41:M41)</f>
        <v>0</v>
      </c>
      <c r="O41" s="261">
        <f t="shared" ref="O41:O57" si="8">+F41-I41-L41</f>
        <v>116</v>
      </c>
      <c r="P41" s="261">
        <f>F41+C41-I41-L41</f>
        <v>117</v>
      </c>
      <c r="Q41" s="261">
        <f t="shared" ref="Q41:Q57" si="9">+G41-J41-M41</f>
        <v>285</v>
      </c>
      <c r="R41" s="261">
        <f t="shared" ref="R41:R57" si="10">SUM(O41+Q41)</f>
        <v>401</v>
      </c>
      <c r="S41" s="315">
        <v>64</v>
      </c>
      <c r="T41" s="315">
        <v>0</v>
      </c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</row>
    <row r="42" spans="1:30" s="251" customFormat="1" ht="15" customHeight="1">
      <c r="A42" s="257" t="s">
        <v>294</v>
      </c>
      <c r="B42" s="258">
        <v>101</v>
      </c>
      <c r="C42" s="258">
        <v>0</v>
      </c>
      <c r="D42" s="258">
        <v>293</v>
      </c>
      <c r="E42" s="258">
        <f>SUM(B42:D42)</f>
        <v>394</v>
      </c>
      <c r="F42" s="311">
        <v>206</v>
      </c>
      <c r="G42" s="311">
        <v>330</v>
      </c>
      <c r="H42" s="311">
        <f>SUM(F42:G42)</f>
        <v>536</v>
      </c>
      <c r="I42" s="259">
        <v>80</v>
      </c>
      <c r="J42" s="259">
        <v>0</v>
      </c>
      <c r="K42" s="259">
        <f>SUM(I42:J42)</f>
        <v>80</v>
      </c>
      <c r="L42" s="260">
        <v>0</v>
      </c>
      <c r="M42" s="260">
        <v>0</v>
      </c>
      <c r="N42" s="260">
        <f>SUM(L42:M42)</f>
        <v>0</v>
      </c>
      <c r="O42" s="261">
        <f t="shared" si="8"/>
        <v>126</v>
      </c>
      <c r="P42" s="261">
        <f>F42+C42-I42-L42</f>
        <v>126</v>
      </c>
      <c r="Q42" s="261">
        <f t="shared" si="9"/>
        <v>330</v>
      </c>
      <c r="R42" s="261">
        <f t="shared" si="10"/>
        <v>456</v>
      </c>
      <c r="S42" s="315">
        <v>42</v>
      </c>
      <c r="T42" s="315">
        <v>2</v>
      </c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</row>
    <row r="43" spans="1:30" s="251" customFormat="1" ht="15" customHeight="1">
      <c r="A43" s="257" t="s">
        <v>227</v>
      </c>
      <c r="B43" s="258">
        <v>421</v>
      </c>
      <c r="C43" s="258">
        <v>0</v>
      </c>
      <c r="D43" s="258">
        <v>27</v>
      </c>
      <c r="E43" s="258">
        <f t="shared" ref="E43:E57" si="11">SUM(B43:D43)</f>
        <v>448</v>
      </c>
      <c r="F43" s="311">
        <v>481</v>
      </c>
      <c r="G43" s="311">
        <v>31</v>
      </c>
      <c r="H43" s="311">
        <f t="shared" ref="H43:H57" si="12">SUM(F43:G43)</f>
        <v>512</v>
      </c>
      <c r="I43" s="259">
        <v>15</v>
      </c>
      <c r="J43" s="259">
        <v>0</v>
      </c>
      <c r="K43" s="259">
        <f t="shared" ref="K43:K57" si="13">SUM(I43:J43)</f>
        <v>15</v>
      </c>
      <c r="L43" s="260">
        <v>0</v>
      </c>
      <c r="M43" s="260">
        <v>0</v>
      </c>
      <c r="N43" s="260">
        <f t="shared" ref="N43:N57" si="14">SUM(L43:M43)</f>
        <v>0</v>
      </c>
      <c r="O43" s="261">
        <f t="shared" si="8"/>
        <v>466</v>
      </c>
      <c r="P43" s="261">
        <f t="shared" ref="P43:P57" si="15">F43+C43-I43-L43</f>
        <v>466</v>
      </c>
      <c r="Q43" s="261">
        <f t="shared" si="9"/>
        <v>31</v>
      </c>
      <c r="R43" s="261">
        <f t="shared" si="10"/>
        <v>497</v>
      </c>
      <c r="S43" s="315">
        <v>173</v>
      </c>
      <c r="T43" s="315">
        <v>32</v>
      </c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</row>
    <row r="44" spans="1:30" s="251" customFormat="1" ht="15" customHeight="1">
      <c r="A44" s="257" t="s">
        <v>225</v>
      </c>
      <c r="B44" s="258">
        <v>49</v>
      </c>
      <c r="C44" s="258">
        <v>0</v>
      </c>
      <c r="D44" s="258">
        <v>117</v>
      </c>
      <c r="E44" s="258">
        <f t="shared" si="11"/>
        <v>166</v>
      </c>
      <c r="F44" s="311">
        <v>122</v>
      </c>
      <c r="G44" s="311">
        <v>122</v>
      </c>
      <c r="H44" s="311">
        <f t="shared" si="12"/>
        <v>244</v>
      </c>
      <c r="I44" s="259">
        <v>36</v>
      </c>
      <c r="J44" s="259">
        <v>29</v>
      </c>
      <c r="K44" s="259">
        <f t="shared" si="13"/>
        <v>65</v>
      </c>
      <c r="L44" s="260">
        <v>1</v>
      </c>
      <c r="M44" s="260">
        <v>0</v>
      </c>
      <c r="N44" s="260">
        <f t="shared" si="14"/>
        <v>1</v>
      </c>
      <c r="O44" s="261">
        <f t="shared" si="8"/>
        <v>85</v>
      </c>
      <c r="P44" s="261">
        <f t="shared" si="15"/>
        <v>85</v>
      </c>
      <c r="Q44" s="261">
        <f t="shared" si="9"/>
        <v>93</v>
      </c>
      <c r="R44" s="261">
        <f t="shared" si="10"/>
        <v>178</v>
      </c>
      <c r="S44" s="315">
        <v>27</v>
      </c>
      <c r="T44" s="315">
        <v>4</v>
      </c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</row>
    <row r="45" spans="1:30" s="251" customFormat="1" ht="15" customHeight="1">
      <c r="A45" s="257" t="s">
        <v>296</v>
      </c>
      <c r="B45" s="258">
        <v>112</v>
      </c>
      <c r="C45" s="258">
        <v>0</v>
      </c>
      <c r="D45" s="258">
        <v>33</v>
      </c>
      <c r="E45" s="258">
        <f t="shared" si="11"/>
        <v>145</v>
      </c>
      <c r="F45" s="311">
        <v>132</v>
      </c>
      <c r="G45" s="311">
        <v>60</v>
      </c>
      <c r="H45" s="311">
        <f t="shared" si="12"/>
        <v>192</v>
      </c>
      <c r="I45" s="259">
        <v>10</v>
      </c>
      <c r="J45" s="259">
        <v>0</v>
      </c>
      <c r="K45" s="259">
        <f t="shared" si="13"/>
        <v>10</v>
      </c>
      <c r="L45" s="260">
        <v>0</v>
      </c>
      <c r="M45" s="260">
        <v>0</v>
      </c>
      <c r="N45" s="260">
        <f t="shared" si="14"/>
        <v>0</v>
      </c>
      <c r="O45" s="261">
        <f t="shared" si="8"/>
        <v>122</v>
      </c>
      <c r="P45" s="261">
        <f t="shared" si="15"/>
        <v>122</v>
      </c>
      <c r="Q45" s="261">
        <f t="shared" si="9"/>
        <v>60</v>
      </c>
      <c r="R45" s="261">
        <f t="shared" si="10"/>
        <v>182</v>
      </c>
      <c r="S45" s="315">
        <v>51</v>
      </c>
      <c r="T45" s="315">
        <v>18</v>
      </c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</row>
    <row r="46" spans="1:30" s="251" customFormat="1" ht="15" customHeight="1">
      <c r="A46" s="257" t="s">
        <v>231</v>
      </c>
      <c r="B46" s="258">
        <v>16</v>
      </c>
      <c r="C46" s="258">
        <v>0</v>
      </c>
      <c r="D46" s="258">
        <v>61</v>
      </c>
      <c r="E46" s="258">
        <f t="shared" si="11"/>
        <v>77</v>
      </c>
      <c r="F46" s="311">
        <v>34</v>
      </c>
      <c r="G46" s="311">
        <v>79</v>
      </c>
      <c r="H46" s="311">
        <f t="shared" si="12"/>
        <v>113</v>
      </c>
      <c r="I46" s="259">
        <v>9</v>
      </c>
      <c r="J46" s="259">
        <v>0</v>
      </c>
      <c r="K46" s="259">
        <f t="shared" si="13"/>
        <v>9</v>
      </c>
      <c r="L46" s="260">
        <v>0</v>
      </c>
      <c r="M46" s="260">
        <v>0</v>
      </c>
      <c r="N46" s="260">
        <f t="shared" si="14"/>
        <v>0</v>
      </c>
      <c r="O46" s="261">
        <f t="shared" si="8"/>
        <v>25</v>
      </c>
      <c r="P46" s="261">
        <f t="shared" si="15"/>
        <v>25</v>
      </c>
      <c r="Q46" s="261">
        <f t="shared" si="9"/>
        <v>79</v>
      </c>
      <c r="R46" s="261">
        <f t="shared" si="10"/>
        <v>104</v>
      </c>
      <c r="S46" s="315">
        <v>25</v>
      </c>
      <c r="T46" s="315">
        <v>2</v>
      </c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</row>
    <row r="47" spans="1:30" s="251" customFormat="1" ht="15" customHeight="1">
      <c r="A47" s="257" t="s">
        <v>199</v>
      </c>
      <c r="B47" s="258">
        <v>199</v>
      </c>
      <c r="C47" s="258">
        <v>1</v>
      </c>
      <c r="D47" s="258">
        <v>70</v>
      </c>
      <c r="E47" s="258">
        <f t="shared" si="11"/>
        <v>270</v>
      </c>
      <c r="F47" s="311">
        <v>229</v>
      </c>
      <c r="G47" s="311">
        <v>78</v>
      </c>
      <c r="H47" s="311">
        <f t="shared" si="12"/>
        <v>307</v>
      </c>
      <c r="I47" s="259">
        <v>18</v>
      </c>
      <c r="J47" s="259">
        <v>0</v>
      </c>
      <c r="K47" s="259">
        <f t="shared" si="13"/>
        <v>18</v>
      </c>
      <c r="L47" s="260">
        <v>0</v>
      </c>
      <c r="M47" s="260">
        <v>0</v>
      </c>
      <c r="N47" s="260">
        <f t="shared" si="14"/>
        <v>0</v>
      </c>
      <c r="O47" s="261">
        <f t="shared" si="8"/>
        <v>211</v>
      </c>
      <c r="P47" s="261">
        <f t="shared" si="15"/>
        <v>212</v>
      </c>
      <c r="Q47" s="261">
        <f t="shared" si="9"/>
        <v>78</v>
      </c>
      <c r="R47" s="261">
        <f t="shared" si="10"/>
        <v>289</v>
      </c>
      <c r="S47" s="315">
        <v>119</v>
      </c>
      <c r="T47" s="315">
        <v>29</v>
      </c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</row>
    <row r="48" spans="1:30" s="251" customFormat="1" ht="15" customHeight="1">
      <c r="A48" s="257" t="s">
        <v>226</v>
      </c>
      <c r="B48" s="258">
        <v>464</v>
      </c>
      <c r="C48" s="258">
        <v>2</v>
      </c>
      <c r="D48" s="258">
        <v>20</v>
      </c>
      <c r="E48" s="258">
        <f t="shared" si="11"/>
        <v>486</v>
      </c>
      <c r="F48" s="311">
        <v>540</v>
      </c>
      <c r="G48" s="311">
        <v>22</v>
      </c>
      <c r="H48" s="311">
        <f t="shared" si="12"/>
        <v>562</v>
      </c>
      <c r="I48" s="259">
        <v>21</v>
      </c>
      <c r="J48" s="259">
        <v>0</v>
      </c>
      <c r="K48" s="259">
        <f t="shared" si="13"/>
        <v>21</v>
      </c>
      <c r="L48" s="260">
        <v>0</v>
      </c>
      <c r="M48" s="260">
        <v>0</v>
      </c>
      <c r="N48" s="260">
        <f t="shared" si="14"/>
        <v>0</v>
      </c>
      <c r="O48" s="261">
        <f t="shared" si="8"/>
        <v>519</v>
      </c>
      <c r="P48" s="261">
        <f t="shared" si="15"/>
        <v>521</v>
      </c>
      <c r="Q48" s="261">
        <f t="shared" si="9"/>
        <v>22</v>
      </c>
      <c r="R48" s="261">
        <f t="shared" si="10"/>
        <v>541</v>
      </c>
      <c r="S48" s="315">
        <v>167</v>
      </c>
      <c r="T48" s="315">
        <v>47</v>
      </c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</row>
    <row r="49" spans="1:30" s="251" customFormat="1" ht="15" customHeight="1">
      <c r="A49" s="257" t="s">
        <v>292</v>
      </c>
      <c r="B49" s="258">
        <v>174</v>
      </c>
      <c r="C49" s="258">
        <v>0</v>
      </c>
      <c r="D49" s="258">
        <v>10</v>
      </c>
      <c r="E49" s="258">
        <f t="shared" si="11"/>
        <v>184</v>
      </c>
      <c r="F49" s="311">
        <v>208</v>
      </c>
      <c r="G49" s="311">
        <v>11</v>
      </c>
      <c r="H49" s="311">
        <f t="shared" si="12"/>
        <v>219</v>
      </c>
      <c r="I49" s="259">
        <v>19</v>
      </c>
      <c r="J49" s="259">
        <v>1</v>
      </c>
      <c r="K49" s="259">
        <f t="shared" si="13"/>
        <v>20</v>
      </c>
      <c r="L49" s="260">
        <v>1</v>
      </c>
      <c r="M49" s="260">
        <v>0</v>
      </c>
      <c r="N49" s="260">
        <f t="shared" si="14"/>
        <v>1</v>
      </c>
      <c r="O49" s="261">
        <f t="shared" si="8"/>
        <v>188</v>
      </c>
      <c r="P49" s="261">
        <f t="shared" si="15"/>
        <v>188</v>
      </c>
      <c r="Q49" s="261">
        <f t="shared" si="9"/>
        <v>10</v>
      </c>
      <c r="R49" s="261">
        <f t="shared" si="10"/>
        <v>198</v>
      </c>
      <c r="S49" s="315">
        <v>70</v>
      </c>
      <c r="T49" s="315">
        <v>27</v>
      </c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</row>
    <row r="50" spans="1:30" s="251" customFormat="1" ht="15" customHeight="1">
      <c r="A50" s="257" t="s">
        <v>201</v>
      </c>
      <c r="B50" s="258">
        <v>9</v>
      </c>
      <c r="C50" s="258">
        <v>0</v>
      </c>
      <c r="D50" s="258">
        <v>19</v>
      </c>
      <c r="E50" s="258">
        <f t="shared" si="11"/>
        <v>28</v>
      </c>
      <c r="F50" s="311">
        <v>72</v>
      </c>
      <c r="G50" s="311">
        <v>29</v>
      </c>
      <c r="H50" s="311">
        <f t="shared" si="12"/>
        <v>101</v>
      </c>
      <c r="I50" s="259">
        <v>33</v>
      </c>
      <c r="J50" s="259">
        <v>0</v>
      </c>
      <c r="K50" s="259">
        <f t="shared" si="13"/>
        <v>33</v>
      </c>
      <c r="L50" s="260">
        <v>0</v>
      </c>
      <c r="M50" s="260">
        <v>0</v>
      </c>
      <c r="N50" s="260">
        <f t="shared" si="14"/>
        <v>0</v>
      </c>
      <c r="O50" s="261">
        <f t="shared" si="8"/>
        <v>39</v>
      </c>
      <c r="P50" s="261">
        <f t="shared" si="15"/>
        <v>39</v>
      </c>
      <c r="Q50" s="261">
        <f t="shared" si="9"/>
        <v>29</v>
      </c>
      <c r="R50" s="261">
        <f t="shared" si="10"/>
        <v>68</v>
      </c>
      <c r="S50" s="315">
        <v>13</v>
      </c>
      <c r="T50" s="315">
        <v>0</v>
      </c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</row>
    <row r="51" spans="1:30" s="251" customFormat="1" ht="15" customHeight="1">
      <c r="A51" s="257" t="s">
        <v>204</v>
      </c>
      <c r="B51" s="258">
        <v>487</v>
      </c>
      <c r="C51" s="258">
        <v>1</v>
      </c>
      <c r="D51" s="258">
        <v>67</v>
      </c>
      <c r="E51" s="258">
        <f t="shared" si="11"/>
        <v>555</v>
      </c>
      <c r="F51" s="311">
        <v>530</v>
      </c>
      <c r="G51" s="311">
        <v>74</v>
      </c>
      <c r="H51" s="311">
        <f t="shared" si="12"/>
        <v>604</v>
      </c>
      <c r="I51" s="259">
        <v>14</v>
      </c>
      <c r="J51" s="259">
        <v>0</v>
      </c>
      <c r="K51" s="259">
        <f t="shared" si="13"/>
        <v>14</v>
      </c>
      <c r="L51" s="260">
        <v>0</v>
      </c>
      <c r="M51" s="260">
        <v>0</v>
      </c>
      <c r="N51" s="260">
        <f t="shared" si="14"/>
        <v>0</v>
      </c>
      <c r="O51" s="261">
        <f t="shared" si="8"/>
        <v>516</v>
      </c>
      <c r="P51" s="261">
        <f t="shared" si="15"/>
        <v>517</v>
      </c>
      <c r="Q51" s="261">
        <f t="shared" si="9"/>
        <v>74</v>
      </c>
      <c r="R51" s="261">
        <f t="shared" si="10"/>
        <v>590</v>
      </c>
      <c r="S51" s="315">
        <v>78</v>
      </c>
      <c r="T51" s="315">
        <v>15</v>
      </c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</row>
    <row r="52" spans="1:30" s="251" customFormat="1" ht="15" customHeight="1">
      <c r="A52" s="257" t="s">
        <v>291</v>
      </c>
      <c r="B52" s="258">
        <v>102</v>
      </c>
      <c r="C52" s="258">
        <v>0</v>
      </c>
      <c r="D52" s="258">
        <v>14</v>
      </c>
      <c r="E52" s="258">
        <f t="shared" si="11"/>
        <v>116</v>
      </c>
      <c r="F52" s="311">
        <v>117</v>
      </c>
      <c r="G52" s="311">
        <v>14</v>
      </c>
      <c r="H52" s="311">
        <f t="shared" si="12"/>
        <v>131</v>
      </c>
      <c r="I52" s="259">
        <v>5</v>
      </c>
      <c r="J52" s="259">
        <v>2</v>
      </c>
      <c r="K52" s="259">
        <f t="shared" si="13"/>
        <v>7</v>
      </c>
      <c r="L52" s="260">
        <v>0</v>
      </c>
      <c r="M52" s="260">
        <v>0</v>
      </c>
      <c r="N52" s="260">
        <f t="shared" si="14"/>
        <v>0</v>
      </c>
      <c r="O52" s="261">
        <f t="shared" si="8"/>
        <v>112</v>
      </c>
      <c r="P52" s="261">
        <f t="shared" si="15"/>
        <v>112</v>
      </c>
      <c r="Q52" s="261">
        <f t="shared" si="9"/>
        <v>12</v>
      </c>
      <c r="R52" s="261">
        <f t="shared" si="10"/>
        <v>124</v>
      </c>
      <c r="S52" s="315">
        <v>34</v>
      </c>
      <c r="T52" s="315">
        <v>6</v>
      </c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</row>
    <row r="53" spans="1:30" s="251" customFormat="1" ht="15" customHeight="1">
      <c r="A53" s="257" t="s">
        <v>205</v>
      </c>
      <c r="B53" s="258">
        <v>71</v>
      </c>
      <c r="C53" s="258">
        <v>0</v>
      </c>
      <c r="D53" s="258">
        <v>22</v>
      </c>
      <c r="E53" s="258">
        <f t="shared" si="11"/>
        <v>93</v>
      </c>
      <c r="F53" s="311">
        <v>80</v>
      </c>
      <c r="G53" s="311">
        <v>25</v>
      </c>
      <c r="H53" s="311">
        <f t="shared" si="12"/>
        <v>105</v>
      </c>
      <c r="I53" s="259">
        <v>4</v>
      </c>
      <c r="J53" s="259">
        <v>2</v>
      </c>
      <c r="K53" s="259">
        <f t="shared" si="13"/>
        <v>6</v>
      </c>
      <c r="L53" s="260">
        <v>0</v>
      </c>
      <c r="M53" s="260">
        <v>0</v>
      </c>
      <c r="N53" s="260">
        <f t="shared" si="14"/>
        <v>0</v>
      </c>
      <c r="O53" s="261">
        <f t="shared" si="8"/>
        <v>76</v>
      </c>
      <c r="P53" s="261">
        <f t="shared" si="15"/>
        <v>76</v>
      </c>
      <c r="Q53" s="261">
        <f t="shared" si="9"/>
        <v>23</v>
      </c>
      <c r="R53" s="261">
        <f t="shared" si="10"/>
        <v>99</v>
      </c>
      <c r="S53" s="315">
        <v>34</v>
      </c>
      <c r="T53" s="315">
        <v>6</v>
      </c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</row>
    <row r="54" spans="1:30" s="251" customFormat="1" ht="15" customHeight="1">
      <c r="A54" s="257" t="s">
        <v>203</v>
      </c>
      <c r="B54" s="258">
        <v>110</v>
      </c>
      <c r="C54" s="258">
        <v>0</v>
      </c>
      <c r="D54" s="258">
        <v>26</v>
      </c>
      <c r="E54" s="258">
        <f t="shared" si="11"/>
        <v>136</v>
      </c>
      <c r="F54" s="311">
        <v>117</v>
      </c>
      <c r="G54" s="311">
        <v>28</v>
      </c>
      <c r="H54" s="311">
        <f t="shared" si="12"/>
        <v>145</v>
      </c>
      <c r="I54" s="259">
        <v>14</v>
      </c>
      <c r="J54" s="259">
        <v>2</v>
      </c>
      <c r="K54" s="259">
        <f t="shared" si="13"/>
        <v>16</v>
      </c>
      <c r="L54" s="260">
        <v>0</v>
      </c>
      <c r="M54" s="260">
        <v>0</v>
      </c>
      <c r="N54" s="260">
        <f t="shared" si="14"/>
        <v>0</v>
      </c>
      <c r="O54" s="261">
        <f t="shared" si="8"/>
        <v>103</v>
      </c>
      <c r="P54" s="261">
        <f t="shared" si="15"/>
        <v>103</v>
      </c>
      <c r="Q54" s="261">
        <f t="shared" si="9"/>
        <v>26</v>
      </c>
      <c r="R54" s="261">
        <f t="shared" si="10"/>
        <v>129</v>
      </c>
      <c r="S54" s="315">
        <v>65</v>
      </c>
      <c r="T54" s="315">
        <v>11</v>
      </c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</row>
    <row r="55" spans="1:30" s="251" customFormat="1" ht="15" customHeight="1">
      <c r="A55" s="257" t="s">
        <v>200</v>
      </c>
      <c r="B55" s="258">
        <v>50</v>
      </c>
      <c r="C55" s="258">
        <v>0</v>
      </c>
      <c r="D55" s="258">
        <v>0</v>
      </c>
      <c r="E55" s="258">
        <f t="shared" si="11"/>
        <v>50</v>
      </c>
      <c r="F55" s="311">
        <v>89</v>
      </c>
      <c r="G55" s="311">
        <v>19</v>
      </c>
      <c r="H55" s="311">
        <f t="shared" si="12"/>
        <v>108</v>
      </c>
      <c r="I55" s="259">
        <v>10</v>
      </c>
      <c r="J55" s="259">
        <v>1</v>
      </c>
      <c r="K55" s="259">
        <f t="shared" si="13"/>
        <v>11</v>
      </c>
      <c r="L55" s="260">
        <v>0</v>
      </c>
      <c r="M55" s="260">
        <v>0</v>
      </c>
      <c r="N55" s="260">
        <f t="shared" si="14"/>
        <v>0</v>
      </c>
      <c r="O55" s="261">
        <f t="shared" si="8"/>
        <v>79</v>
      </c>
      <c r="P55" s="261">
        <f t="shared" si="15"/>
        <v>79</v>
      </c>
      <c r="Q55" s="261">
        <f t="shared" si="9"/>
        <v>18</v>
      </c>
      <c r="R55" s="261">
        <f t="shared" si="10"/>
        <v>97</v>
      </c>
      <c r="S55" s="315">
        <v>70</v>
      </c>
      <c r="T55" s="315">
        <v>14</v>
      </c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</row>
    <row r="56" spans="1:30" s="251" customFormat="1" ht="15" customHeight="1">
      <c r="A56" s="257" t="s">
        <v>206</v>
      </c>
      <c r="B56" s="289">
        <v>74</v>
      </c>
      <c r="C56" s="289">
        <v>0</v>
      </c>
      <c r="D56" s="289">
        <v>19</v>
      </c>
      <c r="E56" s="258">
        <f t="shared" si="11"/>
        <v>93</v>
      </c>
      <c r="F56" s="338">
        <v>82</v>
      </c>
      <c r="G56" s="338">
        <v>28</v>
      </c>
      <c r="H56" s="311">
        <f t="shared" si="12"/>
        <v>110</v>
      </c>
      <c r="I56" s="290">
        <v>10</v>
      </c>
      <c r="J56" s="290">
        <v>6</v>
      </c>
      <c r="K56" s="259">
        <f t="shared" si="13"/>
        <v>16</v>
      </c>
      <c r="L56" s="291">
        <v>0</v>
      </c>
      <c r="M56" s="291">
        <v>0</v>
      </c>
      <c r="N56" s="260">
        <f t="shared" si="14"/>
        <v>0</v>
      </c>
      <c r="O56" s="261">
        <f t="shared" si="8"/>
        <v>72</v>
      </c>
      <c r="P56" s="261">
        <f t="shared" si="15"/>
        <v>72</v>
      </c>
      <c r="Q56" s="261">
        <f t="shared" si="9"/>
        <v>22</v>
      </c>
      <c r="R56" s="261">
        <f t="shared" si="10"/>
        <v>94</v>
      </c>
      <c r="S56" s="315">
        <v>31</v>
      </c>
      <c r="T56" s="315">
        <v>20</v>
      </c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</row>
    <row r="57" spans="1:30" s="251" customFormat="1" ht="15" customHeight="1">
      <c r="A57" s="257" t="s">
        <v>202</v>
      </c>
      <c r="B57" s="263">
        <v>46</v>
      </c>
      <c r="C57" s="263">
        <v>2</v>
      </c>
      <c r="D57" s="263">
        <v>11</v>
      </c>
      <c r="E57" s="258">
        <f t="shared" si="11"/>
        <v>59</v>
      </c>
      <c r="F57" s="337">
        <v>94</v>
      </c>
      <c r="G57" s="337">
        <v>21</v>
      </c>
      <c r="H57" s="311">
        <f t="shared" si="12"/>
        <v>115</v>
      </c>
      <c r="I57" s="264">
        <v>17</v>
      </c>
      <c r="J57" s="264">
        <v>0</v>
      </c>
      <c r="K57" s="259">
        <f t="shared" si="13"/>
        <v>17</v>
      </c>
      <c r="L57" s="265">
        <v>0</v>
      </c>
      <c r="M57" s="265">
        <v>0</v>
      </c>
      <c r="N57" s="260">
        <f t="shared" si="14"/>
        <v>0</v>
      </c>
      <c r="O57" s="261">
        <f t="shared" si="8"/>
        <v>77</v>
      </c>
      <c r="P57" s="261">
        <f t="shared" si="15"/>
        <v>79</v>
      </c>
      <c r="Q57" s="261">
        <f t="shared" si="9"/>
        <v>21</v>
      </c>
      <c r="R57" s="261">
        <f t="shared" si="10"/>
        <v>98</v>
      </c>
      <c r="S57" s="317">
        <v>62</v>
      </c>
      <c r="T57" s="317">
        <v>10</v>
      </c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</row>
    <row r="58" spans="1:30" s="43" customFormat="1" ht="12.75" customHeight="1">
      <c r="A58" s="427" t="s">
        <v>303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1:30" s="43" customFormat="1" ht="10.5" customHeight="1">
      <c r="A59" s="440"/>
      <c r="B59" s="440"/>
      <c r="C59" s="440"/>
      <c r="D59" s="440"/>
      <c r="E59" s="440"/>
      <c r="F59" s="328"/>
      <c r="G59" s="328"/>
      <c r="H59" s="328"/>
      <c r="I59" s="250"/>
      <c r="J59" s="250"/>
      <c r="K59" s="250"/>
      <c r="L59" s="250"/>
      <c r="M59" s="250"/>
      <c r="N59" s="250"/>
      <c r="Q59" s="44"/>
      <c r="R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</row>
    <row r="60" spans="1:30" s="43" customFormat="1" ht="10.5" customHeight="1">
      <c r="A60" s="249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Q60" s="44"/>
      <c r="R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</row>
    <row r="61" spans="1:30" s="43" customFormat="1" ht="10.5" customHeight="1">
      <c r="A61" s="249"/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Q61" s="44"/>
      <c r="R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1:30" s="43" customFormat="1" ht="10.5" customHeight="1">
      <c r="A62" s="249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Q62" s="44"/>
      <c r="R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</row>
    <row r="63" spans="1:30" s="43" customFormat="1" ht="10.5" customHeight="1">
      <c r="A63" s="249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Q63" s="44"/>
      <c r="R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1:30" s="43" customFormat="1" ht="10.5" customHeight="1">
      <c r="A64" s="249"/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Q64" s="44"/>
      <c r="R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1:30" s="43" customFormat="1" ht="10.5" customHeight="1">
      <c r="A65" s="249"/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Q65" s="44"/>
      <c r="R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</row>
    <row r="66" spans="1:30" s="43" customFormat="1" ht="10.5" customHeight="1">
      <c r="A66" s="249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Q66" s="44"/>
      <c r="R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  <row r="67" spans="1:30" s="43" customFormat="1" ht="10.5" customHeight="1">
      <c r="A67" s="249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Q67" s="44"/>
      <c r="R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</row>
    <row r="68" spans="1:30" s="43" customFormat="1" ht="10.5" customHeight="1">
      <c r="A68" s="249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Q68" s="44"/>
      <c r="R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1:30" s="43" customFormat="1" ht="10.5" customHeight="1">
      <c r="A69" s="249"/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Q69" s="44"/>
      <c r="R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</row>
    <row r="70" spans="1:30" s="43" customFormat="1" ht="10.5" customHeight="1">
      <c r="A70" s="249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Q70" s="44"/>
      <c r="R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1:30" s="43" customFormat="1" ht="10.5" customHeight="1">
      <c r="A71" s="249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Q71" s="44"/>
      <c r="R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1:30" s="43" customFormat="1" ht="10.5" customHeight="1">
      <c r="A72" s="249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Q72" s="44"/>
      <c r="R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</row>
    <row r="73" spans="1:30" s="43" customFormat="1" ht="10.5" customHeight="1">
      <c r="A73" s="249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Q73" s="44"/>
      <c r="R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</row>
    <row r="74" spans="1:30" s="43" customFormat="1" ht="10.5" customHeight="1">
      <c r="A74" s="249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Q74" s="44"/>
      <c r="R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</row>
    <row r="75" spans="1:30" s="43" customFormat="1" ht="10.5" customHeight="1">
      <c r="A75" s="249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Q75" s="44"/>
      <c r="R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</row>
    <row r="76" spans="1:30" s="43" customFormat="1" ht="10.5" customHeight="1">
      <c r="A76" s="249"/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Q76" s="44"/>
      <c r="R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</row>
    <row r="77" spans="1:30" s="43" customFormat="1" ht="10.5" customHeight="1">
      <c r="A77" s="249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Q77" s="44"/>
      <c r="R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</row>
    <row r="78" spans="1:30" s="43" customFormat="1" ht="10.5" customHeight="1">
      <c r="A78" s="249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Q78" s="44"/>
      <c r="R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</row>
    <row r="79" spans="1:30" s="43" customFormat="1" ht="10.5" customHeight="1">
      <c r="A79" s="249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Q79" s="44"/>
      <c r="R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</row>
    <row r="80" spans="1:30" s="43" customFormat="1" ht="10.5" customHeight="1">
      <c r="A80" s="249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Q80" s="44"/>
      <c r="R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</row>
    <row r="81" spans="1:30" s="43" customFormat="1" ht="10.5" customHeight="1">
      <c r="A81" s="249"/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Q81" s="44"/>
      <c r="R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1:30" s="43" customFormat="1" ht="10.5" customHeight="1">
      <c r="A82" s="249"/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Q82" s="44"/>
      <c r="R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</row>
    <row r="83" spans="1:30" s="255" customFormat="1" ht="23.25" customHeight="1">
      <c r="A83" s="420" t="s">
        <v>324</v>
      </c>
      <c r="B83" s="421"/>
      <c r="C83" s="421"/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421"/>
      <c r="T83" s="422"/>
    </row>
    <row r="84" spans="1:30" ht="5.0999999999999996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43"/>
      <c r="P84" s="43"/>
      <c r="S84" s="43"/>
    </row>
    <row r="85" spans="1:30" ht="33.75" customHeight="1">
      <c r="A85" s="411" t="s">
        <v>162</v>
      </c>
      <c r="B85" s="412" t="s">
        <v>233</v>
      </c>
      <c r="C85" s="412"/>
      <c r="D85" s="412"/>
      <c r="E85" s="412" t="s">
        <v>236</v>
      </c>
      <c r="F85" s="406" t="s">
        <v>49</v>
      </c>
      <c r="G85" s="406"/>
      <c r="H85" s="406" t="s">
        <v>234</v>
      </c>
      <c r="I85" s="407" t="s">
        <v>174</v>
      </c>
      <c r="J85" s="407"/>
      <c r="K85" s="418" t="s">
        <v>155</v>
      </c>
      <c r="L85" s="415" t="s">
        <v>172</v>
      </c>
      <c r="M85" s="415"/>
      <c r="N85" s="416" t="s">
        <v>173</v>
      </c>
      <c r="O85" s="413" t="s">
        <v>163</v>
      </c>
      <c r="P85" s="413"/>
      <c r="Q85" s="413"/>
      <c r="R85" s="413" t="s">
        <v>322</v>
      </c>
      <c r="S85" s="423" t="s">
        <v>284</v>
      </c>
      <c r="T85" s="423"/>
    </row>
    <row r="86" spans="1:30" ht="28.5" customHeight="1">
      <c r="A86" s="411"/>
      <c r="B86" s="332" t="s">
        <v>170</v>
      </c>
      <c r="C86" s="356" t="s">
        <v>321</v>
      </c>
      <c r="D86" s="332" t="s">
        <v>154</v>
      </c>
      <c r="E86" s="412"/>
      <c r="F86" s="354" t="s">
        <v>310</v>
      </c>
      <c r="G86" s="330" t="s">
        <v>154</v>
      </c>
      <c r="H86" s="406"/>
      <c r="I86" s="333" t="s">
        <v>170</v>
      </c>
      <c r="J86" s="333" t="s">
        <v>154</v>
      </c>
      <c r="K86" s="419"/>
      <c r="L86" s="335" t="s">
        <v>170</v>
      </c>
      <c r="M86" s="335" t="s">
        <v>154</v>
      </c>
      <c r="N86" s="417"/>
      <c r="O86" s="334" t="s">
        <v>171</v>
      </c>
      <c r="P86" s="351"/>
      <c r="Q86" s="334" t="s">
        <v>154</v>
      </c>
      <c r="R86" s="413"/>
      <c r="S86" s="331" t="s">
        <v>48</v>
      </c>
      <c r="T86" s="331" t="s">
        <v>285</v>
      </c>
    </row>
    <row r="87" spans="1:30" ht="12.75" customHeight="1">
      <c r="A87" s="292"/>
      <c r="B87" s="293" t="s">
        <v>305</v>
      </c>
      <c r="C87" s="293" t="s">
        <v>306</v>
      </c>
      <c r="D87" s="293" t="s">
        <v>164</v>
      </c>
      <c r="E87" s="293" t="s">
        <v>307</v>
      </c>
      <c r="F87" s="293" t="s">
        <v>87</v>
      </c>
      <c r="G87" s="293" t="s">
        <v>79</v>
      </c>
      <c r="H87" s="293" t="s">
        <v>245</v>
      </c>
      <c r="I87" s="293" t="s">
        <v>153</v>
      </c>
      <c r="J87" s="293" t="s">
        <v>161</v>
      </c>
      <c r="K87" s="294" t="s">
        <v>288</v>
      </c>
      <c r="L87" s="293" t="s">
        <v>83</v>
      </c>
      <c r="M87" s="293" t="s">
        <v>175</v>
      </c>
      <c r="N87" s="293" t="s">
        <v>247</v>
      </c>
      <c r="O87" s="293" t="s">
        <v>329</v>
      </c>
      <c r="P87" s="293" t="s">
        <v>330</v>
      </c>
      <c r="Q87" s="293" t="s">
        <v>331</v>
      </c>
      <c r="R87" s="294" t="s">
        <v>248</v>
      </c>
      <c r="S87" s="358" t="s">
        <v>289</v>
      </c>
      <c r="T87" s="294" t="s">
        <v>328</v>
      </c>
    </row>
    <row r="88" spans="1:30" ht="22.5" customHeight="1">
      <c r="A88" s="267" t="s">
        <v>179</v>
      </c>
      <c r="B88" s="268">
        <f t="shared" ref="B88:R88" si="16">SUM(B89:B91)</f>
        <v>11</v>
      </c>
      <c r="C88" s="268"/>
      <c r="D88" s="268">
        <f t="shared" si="16"/>
        <v>0</v>
      </c>
      <c r="E88" s="268">
        <f t="shared" si="16"/>
        <v>16</v>
      </c>
      <c r="F88" s="310">
        <f t="shared" ref="F88:H88" si="17">SUM(F89:F91)</f>
        <v>15</v>
      </c>
      <c r="G88" s="310">
        <f t="shared" si="17"/>
        <v>0</v>
      </c>
      <c r="H88" s="310">
        <f t="shared" si="17"/>
        <v>15</v>
      </c>
      <c r="I88" s="269">
        <f t="shared" si="16"/>
        <v>3</v>
      </c>
      <c r="J88" s="269">
        <f t="shared" si="16"/>
        <v>0</v>
      </c>
      <c r="K88" s="272">
        <f t="shared" si="16"/>
        <v>3</v>
      </c>
      <c r="L88" s="270">
        <f t="shared" si="16"/>
        <v>1</v>
      </c>
      <c r="M88" s="270">
        <f t="shared" si="16"/>
        <v>0</v>
      </c>
      <c r="N88" s="270">
        <f t="shared" si="16"/>
        <v>1</v>
      </c>
      <c r="O88" s="271">
        <f t="shared" si="16"/>
        <v>11</v>
      </c>
      <c r="P88" s="271"/>
      <c r="Q88" s="271">
        <f>SUM(Q89:Q91)</f>
        <v>0</v>
      </c>
      <c r="R88" s="278">
        <f t="shared" si="16"/>
        <v>11</v>
      </c>
      <c r="S88" s="314">
        <f t="shared" ref="S88" si="18">SUM(S89:S91)</f>
        <v>49</v>
      </c>
      <c r="T88" s="339">
        <f>SUM(T89:T91)</f>
        <v>5</v>
      </c>
    </row>
    <row r="89" spans="1:30" s="251" customFormat="1" ht="16.5" customHeight="1">
      <c r="A89" s="257" t="s">
        <v>181</v>
      </c>
      <c r="B89" s="258">
        <v>4</v>
      </c>
      <c r="C89" s="258">
        <v>0</v>
      </c>
      <c r="D89" s="258">
        <v>0</v>
      </c>
      <c r="E89" s="274">
        <f>SUM(B89:D89)</f>
        <v>4</v>
      </c>
      <c r="F89" s="311">
        <v>7</v>
      </c>
      <c r="G89" s="311">
        <v>0</v>
      </c>
      <c r="H89" s="355">
        <f>SUM(F89:G89)</f>
        <v>7</v>
      </c>
      <c r="I89" s="259">
        <v>1</v>
      </c>
      <c r="J89" s="259">
        <v>0</v>
      </c>
      <c r="K89" s="275">
        <f>SUM(I89:J89)</f>
        <v>1</v>
      </c>
      <c r="L89" s="260">
        <v>1</v>
      </c>
      <c r="M89" s="260">
        <v>0</v>
      </c>
      <c r="N89" s="260">
        <f>SUM(L89:M89)</f>
        <v>1</v>
      </c>
      <c r="O89" s="261">
        <f t="shared" ref="O89" si="19">+F89-I89-L89</f>
        <v>5</v>
      </c>
      <c r="P89" s="277">
        <f t="shared" ref="P89:P91" si="20">F89+C89-I89-L89</f>
        <v>5</v>
      </c>
      <c r="Q89" s="261">
        <f>+G89-J89-M89</f>
        <v>0</v>
      </c>
      <c r="R89" s="261">
        <f>+O89+Q89</f>
        <v>5</v>
      </c>
      <c r="S89" s="315">
        <v>26</v>
      </c>
      <c r="T89" s="315">
        <v>2</v>
      </c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</row>
    <row r="90" spans="1:30" s="251" customFormat="1" ht="16.5" customHeight="1">
      <c r="A90" s="257" t="s">
        <v>232</v>
      </c>
      <c r="B90" s="258">
        <v>6</v>
      </c>
      <c r="C90" s="258">
        <v>5</v>
      </c>
      <c r="D90" s="258">
        <v>0</v>
      </c>
      <c r="E90" s="258">
        <f>SUM(B90:D90)</f>
        <v>11</v>
      </c>
      <c r="F90" s="311">
        <v>7</v>
      </c>
      <c r="G90" s="311">
        <v>0</v>
      </c>
      <c r="H90" s="311">
        <f t="shared" ref="H90:H91" si="21">SUM(F90:G90)</f>
        <v>7</v>
      </c>
      <c r="I90" s="259">
        <v>1</v>
      </c>
      <c r="J90" s="259">
        <v>0</v>
      </c>
      <c r="K90" s="259">
        <f t="shared" ref="K90:K91" si="22">SUM(I90:J90)</f>
        <v>1</v>
      </c>
      <c r="L90" s="260">
        <v>0</v>
      </c>
      <c r="M90" s="260">
        <v>0</v>
      </c>
      <c r="N90" s="260">
        <v>0</v>
      </c>
      <c r="O90" s="261">
        <f>+F90-I90-L90</f>
        <v>6</v>
      </c>
      <c r="P90" s="261">
        <f t="shared" si="20"/>
        <v>11</v>
      </c>
      <c r="Q90" s="261">
        <f>+G90-J90-M90</f>
        <v>0</v>
      </c>
      <c r="R90" s="261">
        <f>+O90+Q90</f>
        <v>6</v>
      </c>
      <c r="S90" s="315">
        <v>17</v>
      </c>
      <c r="T90" s="315">
        <v>2</v>
      </c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</row>
    <row r="91" spans="1:30" s="251" customFormat="1" ht="16.5" customHeight="1">
      <c r="A91" s="262" t="s">
        <v>182</v>
      </c>
      <c r="B91" s="263">
        <v>1</v>
      </c>
      <c r="C91" s="263">
        <v>0</v>
      </c>
      <c r="D91" s="263">
        <v>0</v>
      </c>
      <c r="E91" s="263">
        <f>SUM(B91:D91)</f>
        <v>1</v>
      </c>
      <c r="F91" s="337">
        <v>1</v>
      </c>
      <c r="G91" s="337">
        <v>0</v>
      </c>
      <c r="H91" s="337">
        <f t="shared" si="21"/>
        <v>1</v>
      </c>
      <c r="I91" s="264">
        <v>1</v>
      </c>
      <c r="J91" s="264">
        <v>0</v>
      </c>
      <c r="K91" s="264">
        <f t="shared" si="22"/>
        <v>1</v>
      </c>
      <c r="L91" s="265">
        <v>0</v>
      </c>
      <c r="M91" s="265">
        <v>0</v>
      </c>
      <c r="N91" s="265">
        <v>0</v>
      </c>
      <c r="O91" s="266">
        <f>+F91-I91-L91</f>
        <v>0</v>
      </c>
      <c r="P91" s="266">
        <f t="shared" si="20"/>
        <v>0</v>
      </c>
      <c r="Q91" s="266">
        <f>+G91-J91-M91</f>
        <v>0</v>
      </c>
      <c r="R91" s="266">
        <f>+O91+Q91</f>
        <v>0</v>
      </c>
      <c r="S91" s="317">
        <v>6</v>
      </c>
      <c r="T91" s="317">
        <v>1</v>
      </c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</row>
    <row r="92" spans="1:30" s="43" customFormat="1" ht="12.75" customHeight="1">
      <c r="A92" s="441" t="s">
        <v>303</v>
      </c>
      <c r="B92" s="441"/>
      <c r="C92" s="441"/>
      <c r="D92" s="441"/>
      <c r="E92" s="441"/>
      <c r="F92" s="441"/>
      <c r="G92" s="441"/>
      <c r="H92" s="441"/>
      <c r="I92" s="441"/>
      <c r="J92" s="441"/>
      <c r="K92" s="441"/>
      <c r="L92" s="441"/>
      <c r="M92" s="441"/>
      <c r="N92" s="441"/>
      <c r="O92" s="441"/>
      <c r="P92" s="441"/>
      <c r="Q92" s="441"/>
      <c r="R92" s="441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</row>
    <row r="93" spans="1:30" s="302" customFormat="1" ht="10.5" customHeight="1">
      <c r="A93" s="442"/>
      <c r="B93" s="442"/>
      <c r="C93" s="442"/>
      <c r="D93" s="442"/>
      <c r="E93" s="442"/>
      <c r="F93" s="327"/>
      <c r="G93" s="327"/>
      <c r="H93" s="327"/>
      <c r="I93" s="301"/>
      <c r="J93" s="301"/>
      <c r="K93" s="301"/>
      <c r="L93" s="301"/>
      <c r="M93" s="301"/>
      <c r="N93" s="301"/>
    </row>
    <row r="94" spans="1:30" s="43" customFormat="1" ht="10.5" customHeight="1">
      <c r="A94" s="249"/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Q94" s="44"/>
      <c r="R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1:30" s="43" customFormat="1" ht="10.5" customHeight="1">
      <c r="A95" s="249"/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Q95" s="44"/>
      <c r="R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1:30" s="43" customFormat="1" ht="10.5" customHeight="1">
      <c r="A96" s="249"/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Q96" s="44"/>
      <c r="R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</row>
    <row r="97" spans="1:30" s="43" customFormat="1" ht="10.5" customHeight="1">
      <c r="A97" s="249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Q97" s="44"/>
      <c r="R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</row>
    <row r="98" spans="1:30" s="43" customFormat="1" ht="10.5" customHeight="1">
      <c r="A98" s="249"/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Q98" s="44"/>
      <c r="R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</row>
    <row r="99" spans="1:30" s="43" customFormat="1" ht="10.5" customHeight="1">
      <c r="A99" s="249"/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Q99" s="44"/>
      <c r="R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</row>
    <row r="100" spans="1:30" s="43" customFormat="1" ht="10.5" customHeight="1">
      <c r="A100" s="249"/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Q100" s="44"/>
      <c r="R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1:30" s="43" customFormat="1" ht="10.5" customHeight="1">
      <c r="A101" s="249"/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Q101" s="44"/>
      <c r="R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</row>
    <row r="102" spans="1:30" s="43" customFormat="1" ht="10.5" customHeight="1">
      <c r="A102" s="249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Q102" s="44"/>
      <c r="R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</row>
    <row r="103" spans="1:30" s="43" customFormat="1" ht="10.5" customHeight="1">
      <c r="A103" s="249"/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Q103" s="44"/>
      <c r="R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1:30" s="43" customFormat="1" ht="10.5" customHeight="1">
      <c r="A104" s="249"/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Q104" s="44"/>
      <c r="R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1:30" s="43" customFormat="1" ht="10.5" customHeight="1">
      <c r="A105" s="249"/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Q105" s="44"/>
      <c r="R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</row>
    <row r="106" spans="1:30" s="43" customFormat="1" ht="10.5" customHeight="1">
      <c r="A106" s="249"/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Q106" s="44"/>
      <c r="R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1:30" s="43" customFormat="1" ht="10.5" customHeight="1">
      <c r="A107" s="249"/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Q107" s="44"/>
      <c r="R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1:30" s="43" customFormat="1" ht="10.5" customHeight="1">
      <c r="A108" s="249"/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Q108" s="44"/>
      <c r="R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1:30" s="43" customFormat="1" ht="10.5" customHeight="1">
      <c r="A109" s="249"/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Q109" s="44"/>
      <c r="R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1:30" s="43" customFormat="1" ht="10.5" customHeight="1">
      <c r="A110" s="249"/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Q110" s="44"/>
      <c r="R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1:30" s="43" customFormat="1" ht="10.5" customHeight="1">
      <c r="A111" s="249"/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Q111" s="44"/>
      <c r="R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</row>
    <row r="112" spans="1:30" s="43" customFormat="1" ht="10.5" customHeight="1">
      <c r="A112" s="249"/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Q112" s="44"/>
      <c r="R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</row>
    <row r="113" spans="1:30" s="43" customFormat="1" ht="10.5" customHeight="1">
      <c r="A113" s="249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Q113" s="44"/>
      <c r="R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</row>
    <row r="115" spans="1:30" s="254" customFormat="1" ht="20.25" customHeight="1">
      <c r="A115" s="429" t="s">
        <v>152</v>
      </c>
      <c r="B115" s="430"/>
      <c r="C115" s="430"/>
      <c r="D115" s="430"/>
      <c r="E115" s="430"/>
      <c r="F115" s="430"/>
      <c r="G115" s="430"/>
      <c r="H115" s="430"/>
      <c r="I115" s="430"/>
      <c r="J115" s="430"/>
      <c r="K115" s="430"/>
      <c r="L115" s="430"/>
      <c r="M115" s="430"/>
      <c r="N115" s="430"/>
      <c r="O115" s="430"/>
      <c r="P115" s="430"/>
      <c r="Q115" s="430"/>
      <c r="R115" s="430"/>
      <c r="S115" s="430"/>
      <c r="T115" s="431"/>
    </row>
    <row r="116" spans="1:30" s="254" customFormat="1" ht="20.25" customHeight="1">
      <c r="A116" s="424" t="s">
        <v>151</v>
      </c>
      <c r="B116" s="425"/>
      <c r="C116" s="425"/>
      <c r="D116" s="425"/>
      <c r="E116" s="425"/>
      <c r="F116" s="425"/>
      <c r="G116" s="425"/>
      <c r="H116" s="425"/>
      <c r="I116" s="425"/>
      <c r="J116" s="425"/>
      <c r="K116" s="425"/>
      <c r="L116" s="425"/>
      <c r="M116" s="425"/>
      <c r="N116" s="425"/>
      <c r="O116" s="425"/>
      <c r="P116" s="425"/>
      <c r="Q116" s="425"/>
      <c r="R116" s="425"/>
      <c r="S116" s="425"/>
      <c r="T116" s="426"/>
    </row>
    <row r="117" spans="1:30" s="254" customFormat="1" ht="5.25" customHeight="1">
      <c r="A117" s="256"/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</row>
    <row r="118" spans="1:30" s="255" customFormat="1" ht="23.25" customHeight="1">
      <c r="A118" s="420" t="s">
        <v>324</v>
      </c>
      <c r="B118" s="421"/>
      <c r="C118" s="421"/>
      <c r="D118" s="421"/>
      <c r="E118" s="421"/>
      <c r="F118" s="421"/>
      <c r="G118" s="421"/>
      <c r="H118" s="421"/>
      <c r="I118" s="421"/>
      <c r="J118" s="421"/>
      <c r="K118" s="421"/>
      <c r="L118" s="421"/>
      <c r="M118" s="421"/>
      <c r="N118" s="421"/>
      <c r="O118" s="421"/>
      <c r="P118" s="421"/>
      <c r="Q118" s="421"/>
      <c r="R118" s="421"/>
      <c r="S118" s="421"/>
      <c r="T118" s="422"/>
    </row>
    <row r="119" spans="1:30" ht="5.0999999999999996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43"/>
      <c r="P119" s="43"/>
      <c r="S119" s="43"/>
    </row>
    <row r="120" spans="1:30" ht="33.75" customHeight="1">
      <c r="A120" s="411" t="s">
        <v>162</v>
      </c>
      <c r="B120" s="412" t="s">
        <v>233</v>
      </c>
      <c r="C120" s="412"/>
      <c r="D120" s="412"/>
      <c r="E120" s="412" t="s">
        <v>236</v>
      </c>
      <c r="F120" s="406" t="s">
        <v>49</v>
      </c>
      <c r="G120" s="406"/>
      <c r="H120" s="406" t="s">
        <v>234</v>
      </c>
      <c r="I120" s="407" t="s">
        <v>174</v>
      </c>
      <c r="J120" s="407"/>
      <c r="K120" s="418" t="s">
        <v>155</v>
      </c>
      <c r="L120" s="415" t="s">
        <v>172</v>
      </c>
      <c r="M120" s="415"/>
      <c r="N120" s="416" t="s">
        <v>173</v>
      </c>
      <c r="O120" s="413" t="s">
        <v>163</v>
      </c>
      <c r="P120" s="413"/>
      <c r="Q120" s="413"/>
      <c r="R120" s="413" t="s">
        <v>322</v>
      </c>
      <c r="S120" s="423" t="s">
        <v>284</v>
      </c>
      <c r="T120" s="423"/>
    </row>
    <row r="121" spans="1:30" ht="24" customHeight="1">
      <c r="A121" s="411"/>
      <c r="B121" s="332" t="s">
        <v>170</v>
      </c>
      <c r="C121" s="350"/>
      <c r="D121" s="332" t="s">
        <v>154</v>
      </c>
      <c r="E121" s="412"/>
      <c r="F121" s="354" t="s">
        <v>310</v>
      </c>
      <c r="G121" s="330" t="s">
        <v>154</v>
      </c>
      <c r="H121" s="406"/>
      <c r="I121" s="333" t="s">
        <v>170</v>
      </c>
      <c r="J121" s="333" t="s">
        <v>154</v>
      </c>
      <c r="K121" s="419"/>
      <c r="L121" s="335" t="s">
        <v>170</v>
      </c>
      <c r="M121" s="335" t="s">
        <v>154</v>
      </c>
      <c r="N121" s="417"/>
      <c r="O121" s="334" t="s">
        <v>171</v>
      </c>
      <c r="P121" s="351"/>
      <c r="Q121" s="334" t="s">
        <v>154</v>
      </c>
      <c r="R121" s="413"/>
      <c r="S121" s="331" t="s">
        <v>48</v>
      </c>
      <c r="T121" s="331" t="s">
        <v>285</v>
      </c>
    </row>
    <row r="122" spans="1:30" ht="15" customHeight="1">
      <c r="A122" s="292"/>
      <c r="B122" s="293" t="s">
        <v>305</v>
      </c>
      <c r="C122" s="293" t="s">
        <v>306</v>
      </c>
      <c r="D122" s="293" t="s">
        <v>164</v>
      </c>
      <c r="E122" s="293" t="s">
        <v>307</v>
      </c>
      <c r="F122" s="293" t="s">
        <v>87</v>
      </c>
      <c r="G122" s="293" t="s">
        <v>79</v>
      </c>
      <c r="H122" s="293" t="s">
        <v>245</v>
      </c>
      <c r="I122" s="293" t="s">
        <v>153</v>
      </c>
      <c r="J122" s="293" t="s">
        <v>161</v>
      </c>
      <c r="K122" s="294" t="s">
        <v>288</v>
      </c>
      <c r="L122" s="293" t="s">
        <v>83</v>
      </c>
      <c r="M122" s="293" t="s">
        <v>175</v>
      </c>
      <c r="N122" s="293" t="s">
        <v>247</v>
      </c>
      <c r="O122" s="293" t="s">
        <v>329</v>
      </c>
      <c r="P122" s="293" t="s">
        <v>330</v>
      </c>
      <c r="Q122" s="293" t="s">
        <v>331</v>
      </c>
      <c r="R122" s="294" t="s">
        <v>248</v>
      </c>
      <c r="S122" s="358" t="s">
        <v>289</v>
      </c>
      <c r="T122" s="294" t="s">
        <v>328</v>
      </c>
    </row>
    <row r="123" spans="1:30" ht="22.5" customHeight="1">
      <c r="A123" s="267" t="s">
        <v>178</v>
      </c>
      <c r="B123" s="268">
        <f t="shared" ref="B123:T123" si="23">SUM(B124:B137)</f>
        <v>958</v>
      </c>
      <c r="C123" s="356" t="s">
        <v>321</v>
      </c>
      <c r="D123" s="268">
        <f t="shared" si="23"/>
        <v>134</v>
      </c>
      <c r="E123" s="268">
        <f t="shared" si="23"/>
        <v>1750</v>
      </c>
      <c r="F123" s="310">
        <f t="shared" si="23"/>
        <v>1229</v>
      </c>
      <c r="G123" s="310">
        <f t="shared" si="23"/>
        <v>152</v>
      </c>
      <c r="H123" s="310">
        <f t="shared" si="23"/>
        <v>1381</v>
      </c>
      <c r="I123" s="269">
        <f t="shared" si="23"/>
        <v>204</v>
      </c>
      <c r="J123" s="269">
        <f t="shared" si="23"/>
        <v>15</v>
      </c>
      <c r="K123" s="272">
        <f t="shared" si="23"/>
        <v>219</v>
      </c>
      <c r="L123" s="270">
        <f t="shared" si="23"/>
        <v>15</v>
      </c>
      <c r="M123" s="270">
        <f t="shared" si="23"/>
        <v>23</v>
      </c>
      <c r="N123" s="270">
        <f t="shared" si="23"/>
        <v>38</v>
      </c>
      <c r="O123" s="271">
        <f t="shared" si="23"/>
        <v>1010</v>
      </c>
      <c r="P123" s="271"/>
      <c r="Q123" s="271">
        <f t="shared" si="23"/>
        <v>114</v>
      </c>
      <c r="R123" s="278">
        <f t="shared" si="23"/>
        <v>1124</v>
      </c>
      <c r="S123" s="314">
        <f t="shared" si="23"/>
        <v>441</v>
      </c>
      <c r="T123" s="339">
        <f t="shared" si="23"/>
        <v>167</v>
      </c>
    </row>
    <row r="124" spans="1:30" s="251" customFormat="1" ht="21.75" customHeight="1">
      <c r="A124" s="257" t="s">
        <v>210</v>
      </c>
      <c r="B124" s="258">
        <v>101</v>
      </c>
      <c r="C124" s="258">
        <v>207</v>
      </c>
      <c r="D124" s="258">
        <v>1</v>
      </c>
      <c r="E124" s="274">
        <f>SUM(B124:D124)</f>
        <v>309</v>
      </c>
      <c r="F124" s="311">
        <v>140</v>
      </c>
      <c r="G124" s="311">
        <v>3</v>
      </c>
      <c r="H124" s="355">
        <f>SUM(F124:G124)</f>
        <v>143</v>
      </c>
      <c r="I124" s="259">
        <v>39</v>
      </c>
      <c r="J124" s="259">
        <v>0</v>
      </c>
      <c r="K124" s="275">
        <f>SUM(I124:J124)</f>
        <v>39</v>
      </c>
      <c r="L124" s="260">
        <v>0</v>
      </c>
      <c r="M124" s="260">
        <v>1</v>
      </c>
      <c r="N124" s="276">
        <f>SUM(L124:M124)</f>
        <v>1</v>
      </c>
      <c r="O124" s="261">
        <f t="shared" ref="O124:O137" si="24">+F124-I124-L124</f>
        <v>101</v>
      </c>
      <c r="P124" s="277">
        <f t="shared" ref="P124:P137" si="25">F124+C124-I124-L124</f>
        <v>308</v>
      </c>
      <c r="Q124" s="261">
        <f t="shared" ref="Q124:Q137" si="26">+G124-J124-M124</f>
        <v>2</v>
      </c>
      <c r="R124" s="261">
        <f>+O124+Q124</f>
        <v>103</v>
      </c>
      <c r="S124" s="315">
        <v>58</v>
      </c>
      <c r="T124" s="315">
        <v>39</v>
      </c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</row>
    <row r="125" spans="1:30" s="251" customFormat="1" ht="21.75" customHeight="1">
      <c r="A125" s="257" t="s">
        <v>209</v>
      </c>
      <c r="B125" s="258">
        <v>0</v>
      </c>
      <c r="C125" s="258">
        <v>3</v>
      </c>
      <c r="D125" s="258">
        <v>2</v>
      </c>
      <c r="E125" s="258">
        <f>SUM(B125:D125)</f>
        <v>5</v>
      </c>
      <c r="F125" s="311">
        <v>38</v>
      </c>
      <c r="G125" s="311">
        <v>0</v>
      </c>
      <c r="H125" s="311">
        <f>SUM(F125:G125)</f>
        <v>38</v>
      </c>
      <c r="I125" s="259">
        <v>8</v>
      </c>
      <c r="J125" s="259">
        <v>9</v>
      </c>
      <c r="K125" s="259">
        <f>SUM(I125:J125)</f>
        <v>17</v>
      </c>
      <c r="L125" s="260">
        <v>0</v>
      </c>
      <c r="M125" s="260">
        <v>0</v>
      </c>
      <c r="N125" s="260">
        <f>SUM(L125:M125)</f>
        <v>0</v>
      </c>
      <c r="O125" s="261">
        <f t="shared" si="24"/>
        <v>30</v>
      </c>
      <c r="P125" s="261">
        <f t="shared" si="25"/>
        <v>33</v>
      </c>
      <c r="Q125" s="261">
        <f t="shared" si="26"/>
        <v>-9</v>
      </c>
      <c r="R125" s="261">
        <f t="shared" ref="R125:R137" si="27">+O125+Q125</f>
        <v>21</v>
      </c>
      <c r="S125" s="315">
        <v>80</v>
      </c>
      <c r="T125" s="315">
        <v>21</v>
      </c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</row>
    <row r="126" spans="1:30" s="251" customFormat="1" ht="21.75" customHeight="1">
      <c r="A126" s="257" t="s">
        <v>323</v>
      </c>
      <c r="B126" s="258">
        <v>17</v>
      </c>
      <c r="C126" s="258">
        <v>5</v>
      </c>
      <c r="D126" s="258">
        <v>2</v>
      </c>
      <c r="E126" s="258">
        <f>SUM(B126:D126)</f>
        <v>24</v>
      </c>
      <c r="F126" s="311">
        <v>26</v>
      </c>
      <c r="G126" s="311">
        <v>6</v>
      </c>
      <c r="H126" s="311">
        <f t="shared" ref="H126:H137" si="28">SUM(F126:G126)</f>
        <v>32</v>
      </c>
      <c r="I126" s="259">
        <v>9</v>
      </c>
      <c r="J126" s="259">
        <v>6</v>
      </c>
      <c r="K126" s="259">
        <f>SUM(I126:J126)</f>
        <v>15</v>
      </c>
      <c r="L126" s="260">
        <v>1</v>
      </c>
      <c r="M126" s="260">
        <v>1</v>
      </c>
      <c r="N126" s="260">
        <f t="shared" ref="N126:N137" si="29">SUM(L126:M126)</f>
        <v>2</v>
      </c>
      <c r="O126" s="261">
        <f t="shared" si="24"/>
        <v>16</v>
      </c>
      <c r="P126" s="261">
        <f t="shared" si="25"/>
        <v>21</v>
      </c>
      <c r="Q126" s="261">
        <f t="shared" si="26"/>
        <v>-1</v>
      </c>
      <c r="R126" s="261">
        <f t="shared" si="27"/>
        <v>15</v>
      </c>
      <c r="S126" s="315">
        <v>39</v>
      </c>
      <c r="T126" s="315">
        <v>29</v>
      </c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</row>
    <row r="127" spans="1:30" s="251" customFormat="1" ht="21.75" customHeight="1">
      <c r="A127" s="257" t="s">
        <v>216</v>
      </c>
      <c r="B127" s="258">
        <v>42</v>
      </c>
      <c r="C127" s="258">
        <v>0</v>
      </c>
      <c r="D127" s="258">
        <v>1</v>
      </c>
      <c r="E127" s="258">
        <f t="shared" ref="E127:E137" si="30">SUM(B127:D127)</f>
        <v>43</v>
      </c>
      <c r="F127" s="311">
        <v>50</v>
      </c>
      <c r="G127" s="311">
        <v>8</v>
      </c>
      <c r="H127" s="311">
        <f t="shared" si="28"/>
        <v>58</v>
      </c>
      <c r="I127" s="259">
        <v>20</v>
      </c>
      <c r="J127" s="259">
        <v>0</v>
      </c>
      <c r="K127" s="259">
        <f t="shared" ref="K127:K137" si="31">SUM(I127:J127)</f>
        <v>20</v>
      </c>
      <c r="L127" s="260">
        <v>0</v>
      </c>
      <c r="M127" s="260">
        <v>1</v>
      </c>
      <c r="N127" s="260">
        <f t="shared" si="29"/>
        <v>1</v>
      </c>
      <c r="O127" s="261">
        <f t="shared" si="24"/>
        <v>30</v>
      </c>
      <c r="P127" s="261">
        <f t="shared" si="25"/>
        <v>30</v>
      </c>
      <c r="Q127" s="261">
        <f t="shared" si="26"/>
        <v>7</v>
      </c>
      <c r="R127" s="261">
        <f t="shared" si="27"/>
        <v>37</v>
      </c>
      <c r="S127" s="315">
        <v>11</v>
      </c>
      <c r="T127" s="315">
        <v>2</v>
      </c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</row>
    <row r="128" spans="1:30" s="251" customFormat="1" ht="21.75" customHeight="1">
      <c r="A128" s="257" t="s">
        <v>208</v>
      </c>
      <c r="B128" s="258">
        <v>84</v>
      </c>
      <c r="C128" s="258">
        <v>208</v>
      </c>
      <c r="D128" s="258">
        <v>2</v>
      </c>
      <c r="E128" s="258">
        <f t="shared" si="30"/>
        <v>294</v>
      </c>
      <c r="F128" s="311">
        <v>141</v>
      </c>
      <c r="G128" s="311">
        <v>2</v>
      </c>
      <c r="H128" s="311">
        <f t="shared" si="28"/>
        <v>143</v>
      </c>
      <c r="I128" s="259">
        <v>18</v>
      </c>
      <c r="J128" s="259">
        <v>0</v>
      </c>
      <c r="K128" s="259">
        <f t="shared" si="31"/>
        <v>18</v>
      </c>
      <c r="L128" s="260">
        <v>0</v>
      </c>
      <c r="M128" s="260">
        <v>1</v>
      </c>
      <c r="N128" s="260">
        <f t="shared" si="29"/>
        <v>1</v>
      </c>
      <c r="O128" s="261">
        <f t="shared" si="24"/>
        <v>123</v>
      </c>
      <c r="P128" s="261">
        <f t="shared" si="25"/>
        <v>331</v>
      </c>
      <c r="Q128" s="261">
        <f t="shared" si="26"/>
        <v>1</v>
      </c>
      <c r="R128" s="261">
        <f t="shared" si="27"/>
        <v>124</v>
      </c>
      <c r="S128" s="315">
        <v>58</v>
      </c>
      <c r="T128" s="315">
        <v>16</v>
      </c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</row>
    <row r="129" spans="1:30" s="251" customFormat="1" ht="21.75" customHeight="1">
      <c r="A129" s="257" t="s">
        <v>214</v>
      </c>
      <c r="B129" s="258">
        <v>139</v>
      </c>
      <c r="C129" s="258">
        <v>9</v>
      </c>
      <c r="D129" s="258">
        <v>3</v>
      </c>
      <c r="E129" s="258">
        <f t="shared" si="30"/>
        <v>151</v>
      </c>
      <c r="F129" s="311">
        <v>141</v>
      </c>
      <c r="G129" s="311">
        <v>3</v>
      </c>
      <c r="H129" s="311">
        <f t="shared" si="28"/>
        <v>144</v>
      </c>
      <c r="I129" s="259">
        <v>17</v>
      </c>
      <c r="J129" s="259">
        <v>0</v>
      </c>
      <c r="K129" s="259">
        <f t="shared" si="31"/>
        <v>17</v>
      </c>
      <c r="L129" s="260">
        <v>3</v>
      </c>
      <c r="M129" s="260">
        <v>3</v>
      </c>
      <c r="N129" s="260">
        <f t="shared" si="29"/>
        <v>6</v>
      </c>
      <c r="O129" s="261">
        <f t="shared" si="24"/>
        <v>121</v>
      </c>
      <c r="P129" s="261">
        <f t="shared" si="25"/>
        <v>130</v>
      </c>
      <c r="Q129" s="261">
        <f t="shared" si="26"/>
        <v>0</v>
      </c>
      <c r="R129" s="261">
        <f t="shared" si="27"/>
        <v>121</v>
      </c>
      <c r="S129" s="315">
        <v>5</v>
      </c>
      <c r="T129" s="315">
        <v>1</v>
      </c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</row>
    <row r="130" spans="1:30" s="251" customFormat="1" ht="21.75" customHeight="1">
      <c r="A130" s="257" t="s">
        <v>293</v>
      </c>
      <c r="B130" s="258">
        <v>153</v>
      </c>
      <c r="C130" s="258">
        <v>66</v>
      </c>
      <c r="D130" s="258">
        <v>0</v>
      </c>
      <c r="E130" s="258">
        <f>SUM(B130:D130)</f>
        <v>219</v>
      </c>
      <c r="F130" s="311">
        <v>192</v>
      </c>
      <c r="G130" s="311">
        <v>1</v>
      </c>
      <c r="H130" s="311">
        <f>SUM(F130:G130)</f>
        <v>193</v>
      </c>
      <c r="I130" s="259">
        <v>15</v>
      </c>
      <c r="J130" s="259">
        <v>0</v>
      </c>
      <c r="K130" s="259">
        <f>SUM(I130:J130)</f>
        <v>15</v>
      </c>
      <c r="L130" s="260">
        <v>2</v>
      </c>
      <c r="M130" s="260">
        <v>0</v>
      </c>
      <c r="N130" s="260">
        <f t="shared" si="29"/>
        <v>2</v>
      </c>
      <c r="O130" s="261">
        <f t="shared" si="24"/>
        <v>175</v>
      </c>
      <c r="P130" s="261">
        <f t="shared" si="25"/>
        <v>241</v>
      </c>
      <c r="Q130" s="261">
        <f t="shared" si="26"/>
        <v>1</v>
      </c>
      <c r="R130" s="261">
        <f t="shared" si="27"/>
        <v>176</v>
      </c>
      <c r="S130" s="315">
        <v>44</v>
      </c>
      <c r="T130" s="315">
        <v>16</v>
      </c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</row>
    <row r="131" spans="1:30" s="251" customFormat="1" ht="21.75" customHeight="1">
      <c r="A131" s="257" t="s">
        <v>211</v>
      </c>
      <c r="B131" s="258">
        <v>22</v>
      </c>
      <c r="C131" s="258">
        <v>13</v>
      </c>
      <c r="D131" s="258">
        <v>7</v>
      </c>
      <c r="E131" s="258">
        <f t="shared" si="30"/>
        <v>42</v>
      </c>
      <c r="F131" s="311">
        <v>43</v>
      </c>
      <c r="G131" s="311">
        <v>9</v>
      </c>
      <c r="H131" s="311">
        <f t="shared" si="28"/>
        <v>52</v>
      </c>
      <c r="I131" s="259">
        <v>8</v>
      </c>
      <c r="J131" s="259">
        <v>0</v>
      </c>
      <c r="K131" s="259">
        <f t="shared" si="31"/>
        <v>8</v>
      </c>
      <c r="L131" s="260">
        <v>0</v>
      </c>
      <c r="M131" s="260">
        <v>0</v>
      </c>
      <c r="N131" s="260">
        <f t="shared" si="29"/>
        <v>0</v>
      </c>
      <c r="O131" s="261">
        <f t="shared" si="24"/>
        <v>35</v>
      </c>
      <c r="P131" s="261">
        <f t="shared" si="25"/>
        <v>48</v>
      </c>
      <c r="Q131" s="261">
        <f t="shared" si="26"/>
        <v>9</v>
      </c>
      <c r="R131" s="261">
        <f t="shared" si="27"/>
        <v>44</v>
      </c>
      <c r="S131" s="315">
        <v>36</v>
      </c>
      <c r="T131" s="315">
        <v>5</v>
      </c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</row>
    <row r="132" spans="1:30" s="251" customFormat="1" ht="21.75" customHeight="1">
      <c r="A132" s="257" t="s">
        <v>213</v>
      </c>
      <c r="B132" s="258">
        <v>9</v>
      </c>
      <c r="C132" s="258">
        <v>37</v>
      </c>
      <c r="D132" s="258">
        <v>0</v>
      </c>
      <c r="E132" s="258">
        <f t="shared" si="30"/>
        <v>46</v>
      </c>
      <c r="F132" s="311">
        <f>8+2</f>
        <v>10</v>
      </c>
      <c r="G132" s="311">
        <v>0</v>
      </c>
      <c r="H132" s="311">
        <f t="shared" si="28"/>
        <v>10</v>
      </c>
      <c r="I132" s="259">
        <v>10</v>
      </c>
      <c r="J132" s="259">
        <v>0</v>
      </c>
      <c r="K132" s="259">
        <f t="shared" si="31"/>
        <v>10</v>
      </c>
      <c r="L132" s="260">
        <v>0</v>
      </c>
      <c r="M132" s="260">
        <v>0</v>
      </c>
      <c r="N132" s="260">
        <f t="shared" si="29"/>
        <v>0</v>
      </c>
      <c r="O132" s="261">
        <f t="shared" si="24"/>
        <v>0</v>
      </c>
      <c r="P132" s="261">
        <f t="shared" si="25"/>
        <v>37</v>
      </c>
      <c r="Q132" s="261">
        <f t="shared" si="26"/>
        <v>0</v>
      </c>
      <c r="R132" s="261">
        <f t="shared" si="27"/>
        <v>0</v>
      </c>
      <c r="S132" s="315">
        <v>16</v>
      </c>
      <c r="T132" s="315">
        <v>7</v>
      </c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</row>
    <row r="133" spans="1:30" s="251" customFormat="1" ht="21.75" customHeight="1">
      <c r="A133" s="257" t="s">
        <v>212</v>
      </c>
      <c r="B133" s="258">
        <v>76</v>
      </c>
      <c r="C133" s="258">
        <v>7</v>
      </c>
      <c r="D133" s="258">
        <v>7</v>
      </c>
      <c r="E133" s="258">
        <f t="shared" si="30"/>
        <v>90</v>
      </c>
      <c r="F133" s="311">
        <v>85</v>
      </c>
      <c r="G133" s="311">
        <v>8</v>
      </c>
      <c r="H133" s="311">
        <f t="shared" si="28"/>
        <v>93</v>
      </c>
      <c r="I133" s="259">
        <v>3</v>
      </c>
      <c r="J133" s="259">
        <v>0</v>
      </c>
      <c r="K133" s="259">
        <f t="shared" si="31"/>
        <v>3</v>
      </c>
      <c r="L133" s="260">
        <v>3</v>
      </c>
      <c r="M133" s="260">
        <v>4</v>
      </c>
      <c r="N133" s="260">
        <f t="shared" si="29"/>
        <v>7</v>
      </c>
      <c r="O133" s="261">
        <f t="shared" si="24"/>
        <v>79</v>
      </c>
      <c r="P133" s="261">
        <f t="shared" si="25"/>
        <v>86</v>
      </c>
      <c r="Q133" s="261">
        <f t="shared" si="26"/>
        <v>4</v>
      </c>
      <c r="R133" s="261">
        <f t="shared" si="27"/>
        <v>83</v>
      </c>
      <c r="S133" s="315">
        <v>7</v>
      </c>
      <c r="T133" s="315">
        <v>1</v>
      </c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</row>
    <row r="134" spans="1:30" s="251" customFormat="1" ht="21.75" customHeight="1">
      <c r="A134" s="257" t="s">
        <v>230</v>
      </c>
      <c r="B134" s="258">
        <v>106</v>
      </c>
      <c r="C134" s="258">
        <v>9</v>
      </c>
      <c r="D134" s="258">
        <v>8</v>
      </c>
      <c r="E134" s="258">
        <f t="shared" si="30"/>
        <v>123</v>
      </c>
      <c r="F134" s="311">
        <v>115</v>
      </c>
      <c r="G134" s="311">
        <v>8</v>
      </c>
      <c r="H134" s="311">
        <f t="shared" si="28"/>
        <v>123</v>
      </c>
      <c r="I134" s="259">
        <v>9</v>
      </c>
      <c r="J134" s="259">
        <v>0</v>
      </c>
      <c r="K134" s="259">
        <f t="shared" si="31"/>
        <v>9</v>
      </c>
      <c r="L134" s="260">
        <v>1</v>
      </c>
      <c r="M134" s="260">
        <v>5</v>
      </c>
      <c r="N134" s="260">
        <f t="shared" si="29"/>
        <v>6</v>
      </c>
      <c r="O134" s="261">
        <f t="shared" si="24"/>
        <v>105</v>
      </c>
      <c r="P134" s="261">
        <f t="shared" si="25"/>
        <v>114</v>
      </c>
      <c r="Q134" s="261">
        <f t="shared" si="26"/>
        <v>3</v>
      </c>
      <c r="R134" s="261">
        <f t="shared" si="27"/>
        <v>108</v>
      </c>
      <c r="S134" s="315">
        <v>9</v>
      </c>
      <c r="T134" s="315">
        <v>3</v>
      </c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</row>
    <row r="135" spans="1:30" s="251" customFormat="1" ht="21.75" customHeight="1">
      <c r="A135" s="257" t="s">
        <v>207</v>
      </c>
      <c r="B135" s="258">
        <v>37</v>
      </c>
      <c r="C135" s="258">
        <v>0</v>
      </c>
      <c r="D135" s="258">
        <v>16</v>
      </c>
      <c r="E135" s="258">
        <f t="shared" si="30"/>
        <v>53</v>
      </c>
      <c r="F135" s="311">
        <v>45</v>
      </c>
      <c r="G135" s="311">
        <v>18</v>
      </c>
      <c r="H135" s="311">
        <f t="shared" si="28"/>
        <v>63</v>
      </c>
      <c r="I135" s="259">
        <v>21</v>
      </c>
      <c r="J135" s="259">
        <v>0</v>
      </c>
      <c r="K135" s="259">
        <f t="shared" si="31"/>
        <v>21</v>
      </c>
      <c r="L135" s="260">
        <v>0</v>
      </c>
      <c r="M135" s="260">
        <v>0</v>
      </c>
      <c r="N135" s="260">
        <f t="shared" si="29"/>
        <v>0</v>
      </c>
      <c r="O135" s="261">
        <f t="shared" si="24"/>
        <v>24</v>
      </c>
      <c r="P135" s="261">
        <f t="shared" si="25"/>
        <v>24</v>
      </c>
      <c r="Q135" s="261">
        <f t="shared" si="26"/>
        <v>18</v>
      </c>
      <c r="R135" s="261">
        <f t="shared" si="27"/>
        <v>42</v>
      </c>
      <c r="S135" s="315">
        <v>6</v>
      </c>
      <c r="T135" s="315">
        <v>2</v>
      </c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</row>
    <row r="136" spans="1:30" s="251" customFormat="1" ht="21.75" customHeight="1">
      <c r="A136" s="257" t="s">
        <v>215</v>
      </c>
      <c r="B136" s="258">
        <v>56</v>
      </c>
      <c r="C136" s="258">
        <v>29</v>
      </c>
      <c r="D136" s="258">
        <v>0</v>
      </c>
      <c r="E136" s="258">
        <f t="shared" si="30"/>
        <v>85</v>
      </c>
      <c r="F136" s="311">
        <v>61</v>
      </c>
      <c r="G136" s="311">
        <v>1</v>
      </c>
      <c r="H136" s="311">
        <f>SUM(F136:G136)</f>
        <v>62</v>
      </c>
      <c r="I136" s="259">
        <v>6</v>
      </c>
      <c r="J136" s="259">
        <v>0</v>
      </c>
      <c r="K136" s="259">
        <f t="shared" si="31"/>
        <v>6</v>
      </c>
      <c r="L136" s="260">
        <v>4</v>
      </c>
      <c r="M136" s="260">
        <v>1</v>
      </c>
      <c r="N136" s="260">
        <f t="shared" si="29"/>
        <v>5</v>
      </c>
      <c r="O136" s="261">
        <f t="shared" si="24"/>
        <v>51</v>
      </c>
      <c r="P136" s="261">
        <f t="shared" si="25"/>
        <v>80</v>
      </c>
      <c r="Q136" s="261">
        <f t="shared" si="26"/>
        <v>0</v>
      </c>
      <c r="R136" s="261">
        <f t="shared" si="27"/>
        <v>51</v>
      </c>
      <c r="S136" s="315">
        <v>19</v>
      </c>
      <c r="T136" s="315">
        <v>5</v>
      </c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</row>
    <row r="137" spans="1:30" s="251" customFormat="1" ht="21.75" customHeight="1">
      <c r="A137" s="262" t="s">
        <v>229</v>
      </c>
      <c r="B137" s="263">
        <v>116</v>
      </c>
      <c r="C137" s="263">
        <v>65</v>
      </c>
      <c r="D137" s="263">
        <v>85</v>
      </c>
      <c r="E137" s="263">
        <f t="shared" si="30"/>
        <v>266</v>
      </c>
      <c r="F137" s="337">
        <v>142</v>
      </c>
      <c r="G137" s="337">
        <v>85</v>
      </c>
      <c r="H137" s="337">
        <f t="shared" si="28"/>
        <v>227</v>
      </c>
      <c r="I137" s="264">
        <v>21</v>
      </c>
      <c r="J137" s="264">
        <v>0</v>
      </c>
      <c r="K137" s="264">
        <f t="shared" si="31"/>
        <v>21</v>
      </c>
      <c r="L137" s="265">
        <v>1</v>
      </c>
      <c r="M137" s="265">
        <v>6</v>
      </c>
      <c r="N137" s="265">
        <f t="shared" si="29"/>
        <v>7</v>
      </c>
      <c r="O137" s="266">
        <f t="shared" si="24"/>
        <v>120</v>
      </c>
      <c r="P137" s="266">
        <f t="shared" si="25"/>
        <v>185</v>
      </c>
      <c r="Q137" s="266">
        <f t="shared" si="26"/>
        <v>79</v>
      </c>
      <c r="R137" s="266">
        <f t="shared" si="27"/>
        <v>199</v>
      </c>
      <c r="S137" s="317">
        <v>53</v>
      </c>
      <c r="T137" s="317">
        <v>20</v>
      </c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</row>
    <row r="138" spans="1:30" s="43" customFormat="1" ht="12.75" customHeight="1">
      <c r="A138" s="441" t="s">
        <v>303</v>
      </c>
      <c r="B138" s="441"/>
      <c r="C138" s="441"/>
      <c r="D138" s="441"/>
      <c r="E138" s="441"/>
      <c r="F138" s="441"/>
      <c r="G138" s="441"/>
      <c r="H138" s="441"/>
      <c r="I138" s="441"/>
      <c r="J138" s="441"/>
      <c r="K138" s="441"/>
      <c r="L138" s="441"/>
      <c r="M138" s="441"/>
      <c r="N138" s="441"/>
      <c r="O138" s="441"/>
      <c r="P138" s="441"/>
      <c r="Q138" s="441"/>
      <c r="R138" s="441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</row>
  </sheetData>
  <sortState ref="A124:V136">
    <sortCondition descending="1" ref="I124:I136"/>
  </sortState>
  <mergeCells count="63">
    <mergeCell ref="R7:R8"/>
    <mergeCell ref="A13:R13"/>
    <mergeCell ref="A14:E14"/>
    <mergeCell ref="F7:G7"/>
    <mergeCell ref="H7:H8"/>
    <mergeCell ref="A2:T2"/>
    <mergeCell ref="A3:T3"/>
    <mergeCell ref="A5:T5"/>
    <mergeCell ref="S120:T120"/>
    <mergeCell ref="S85:T85"/>
    <mergeCell ref="A37:A38"/>
    <mergeCell ref="B37:D37"/>
    <mergeCell ref="E37:E38"/>
    <mergeCell ref="F37:G37"/>
    <mergeCell ref="L120:M120"/>
    <mergeCell ref="N120:N121"/>
    <mergeCell ref="O120:Q120"/>
    <mergeCell ref="R120:R121"/>
    <mergeCell ref="S37:T37"/>
    <mergeCell ref="A35:T35"/>
    <mergeCell ref="O7:Q7"/>
    <mergeCell ref="A92:R92"/>
    <mergeCell ref="A93:E93"/>
    <mergeCell ref="I85:J85"/>
    <mergeCell ref="K85:K86"/>
    <mergeCell ref="L85:M85"/>
    <mergeCell ref="N85:N86"/>
    <mergeCell ref="O85:Q85"/>
    <mergeCell ref="R85:R86"/>
    <mergeCell ref="A85:A86"/>
    <mergeCell ref="B85:D85"/>
    <mergeCell ref="E85:E86"/>
    <mergeCell ref="F85:G85"/>
    <mergeCell ref="H85:H86"/>
    <mergeCell ref="A138:R138"/>
    <mergeCell ref="A120:A121"/>
    <mergeCell ref="B120:D120"/>
    <mergeCell ref="E120:E121"/>
    <mergeCell ref="F120:G120"/>
    <mergeCell ref="H120:H121"/>
    <mergeCell ref="I120:J120"/>
    <mergeCell ref="K120:K121"/>
    <mergeCell ref="K37:K38"/>
    <mergeCell ref="L37:M37"/>
    <mergeCell ref="N37:N38"/>
    <mergeCell ref="O37:Q37"/>
    <mergeCell ref="R37:R38"/>
    <mergeCell ref="S7:T7"/>
    <mergeCell ref="A118:T118"/>
    <mergeCell ref="A83:T83"/>
    <mergeCell ref="A115:T115"/>
    <mergeCell ref="A116:T116"/>
    <mergeCell ref="I7:J7"/>
    <mergeCell ref="K7:K8"/>
    <mergeCell ref="L7:M7"/>
    <mergeCell ref="N7:N8"/>
    <mergeCell ref="A7:A8"/>
    <mergeCell ref="B7:D7"/>
    <mergeCell ref="E7:E8"/>
    <mergeCell ref="A58:R58"/>
    <mergeCell ref="A59:E59"/>
    <mergeCell ref="H37:H38"/>
    <mergeCell ref="I37:J37"/>
  </mergeCells>
  <hyperlinks>
    <hyperlink ref="A92" r:id="rId1" display="http://www.pj.gob.pe/"/>
    <hyperlink ref="A138" r:id="rId2" display="http://www.pj.gob.pe/"/>
    <hyperlink ref="A58" r:id="rId3" display="http://www.pj.gob.pe/"/>
    <hyperlink ref="A13" r:id="rId4" display="http://www.pj.gob.pe/"/>
  </hyperlinks>
  <printOptions horizontalCentered="1" verticalCentered="1"/>
  <pageMargins left="0.59055118110236227" right="0.23622047244094491" top="0.31496062992125984" bottom="1.55" header="0" footer="0.23622047244094491"/>
  <pageSetup paperSize="9" scale="48" orientation="portrait" r:id="rId5"/>
  <headerFooter scaleWithDoc="0" alignWithMargins="0">
    <oddFooter>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3. Ejecución Pptal Fuentes.</vt:lpstr>
      <vt:lpstr>13. Logística - Procesos</vt:lpstr>
      <vt:lpstr>20. Carga y Producción Judi (e)</vt:lpstr>
      <vt:lpstr>Boletín</vt:lpstr>
      <vt:lpstr>ncpp</vt:lpstr>
      <vt:lpstr>'13. Logística - Procesos'!Área_de_impresión</vt:lpstr>
      <vt:lpstr>'20. Carga y Producción Judi (e)'!Área_de_impresión</vt:lpstr>
      <vt:lpstr>'3. Ejecución Pptal Fuentes.'!Área_de_impresión</vt:lpstr>
    </vt:vector>
  </TitlesOfParts>
  <Company>soporte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PJUDICIAL</cp:lastModifiedBy>
  <cp:lastPrinted>2017-04-24T17:56:14Z</cp:lastPrinted>
  <dcterms:created xsi:type="dcterms:W3CDTF">2010-07-12T21:49:07Z</dcterms:created>
  <dcterms:modified xsi:type="dcterms:W3CDTF">2017-08-01T20:49:23Z</dcterms:modified>
</cp:coreProperties>
</file>