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Default Extension="emf" ContentType="image/x-emf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Default Extension="vml" ContentType="application/vnd.openxmlformats-officedocument.vmlDrawing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40" yWindow="195" windowWidth="17640" windowHeight="7470" tabRatio="760" firstSheet="3" activeTab="3"/>
  </bookViews>
  <sheets>
    <sheet name="3. Ejecución Pptal Fuentes." sheetId="55" state="hidden" r:id="rId1"/>
    <sheet name="13. Logística - Procesos" sheetId="35" state="hidden" r:id="rId2"/>
    <sheet name="20. Carga y Producción Judi (e)" sheetId="60" state="hidden" r:id="rId3"/>
    <sheet name="Boletín" sheetId="62" r:id="rId4"/>
    <sheet name="ncpp" sheetId="64" r:id="rId5"/>
  </sheets>
  <definedNames>
    <definedName name="_xlnm._FilterDatabase" localSheetId="3" hidden="1">Boletín!$A$219:$U$227</definedName>
    <definedName name="_xlnm._FilterDatabase" localSheetId="4" hidden="1">ncpp!$A$626:$W$639</definedName>
    <definedName name="_xlnm.Print_Area" localSheetId="1">'13. Logística - Procesos'!$C$4:$N$80</definedName>
    <definedName name="_xlnm.Print_Area" localSheetId="2">'20. Carga y Producción Judi (e)'!$C$5:$P$70</definedName>
    <definedName name="_xlnm.Print_Area" localSheetId="0">'3. Ejecución Pptal Fuentes.'!$A$1:$N$72</definedName>
    <definedName name="_xlnm.Print_Area" localSheetId="3">Boletín!$A$1:$U$583</definedName>
    <definedName name="BASE02" localSheetId="2">#REF!</definedName>
    <definedName name="BASE02" localSheetId="3">#REF!</definedName>
    <definedName name="BASE02" localSheetId="4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Boletín" localSheetId="4">#REF!</definedName>
    <definedName name="Boletín">#REF!</definedName>
    <definedName name="ww" localSheetId="3">#REF!</definedName>
    <definedName name="ww" localSheetId="4">#REF!</definedName>
    <definedName name="ww">#REF!</definedName>
  </definedNames>
  <calcPr calcId="125725"/>
</workbook>
</file>

<file path=xl/calcChain.xml><?xml version="1.0" encoding="utf-8"?>
<calcChain xmlns="http://schemas.openxmlformats.org/spreadsheetml/2006/main">
  <c r="R588" i="64"/>
  <c r="R587"/>
  <c r="R586"/>
  <c r="R475"/>
  <c r="R474"/>
  <c r="Q507"/>
  <c r="P507"/>
  <c r="N507"/>
  <c r="L507"/>
  <c r="K507"/>
  <c r="J507"/>
  <c r="I507"/>
  <c r="H507"/>
  <c r="G507"/>
  <c r="F507"/>
  <c r="E507"/>
  <c r="C507"/>
  <c r="B507"/>
  <c r="W507"/>
  <c r="V507"/>
  <c r="M450" i="62" l="1"/>
  <c r="R442"/>
  <c r="T442"/>
  <c r="R443"/>
  <c r="T443"/>
  <c r="T323"/>
  <c r="R323"/>
  <c r="M323"/>
  <c r="O323" s="1"/>
  <c r="D323"/>
  <c r="S323" l="1"/>
  <c r="U323" s="1"/>
  <c r="T360" l="1"/>
  <c r="R360"/>
  <c r="M360"/>
  <c r="O360" s="1"/>
  <c r="D360"/>
  <c r="S360" l="1"/>
  <c r="U360" s="1"/>
  <c r="T182" l="1"/>
  <c r="R627" i="64" l="1"/>
  <c r="R628"/>
  <c r="R629"/>
  <c r="R630"/>
  <c r="R631"/>
  <c r="R632"/>
  <c r="R633"/>
  <c r="R634"/>
  <c r="R635"/>
  <c r="R636"/>
  <c r="R637"/>
  <c r="R638"/>
  <c r="R639"/>
  <c r="M627"/>
  <c r="O627" s="1"/>
  <c r="M628"/>
  <c r="O628" s="1"/>
  <c r="M629"/>
  <c r="O629" s="1"/>
  <c r="M630"/>
  <c r="O630" s="1"/>
  <c r="M631"/>
  <c r="O631" s="1"/>
  <c r="M632"/>
  <c r="O632" s="1"/>
  <c r="M633"/>
  <c r="O633" s="1"/>
  <c r="M634"/>
  <c r="O634" s="1"/>
  <c r="M635"/>
  <c r="O635" s="1"/>
  <c r="M636"/>
  <c r="O636" s="1"/>
  <c r="M637"/>
  <c r="O637" s="1"/>
  <c r="M638"/>
  <c r="O638" s="1"/>
  <c r="M639"/>
  <c r="O639" s="1"/>
  <c r="R626"/>
  <c r="M626"/>
  <c r="O626" s="1"/>
  <c r="M587"/>
  <c r="M588"/>
  <c r="M586"/>
  <c r="R509"/>
  <c r="R510"/>
  <c r="R511"/>
  <c r="R512"/>
  <c r="R513"/>
  <c r="R514"/>
  <c r="R515"/>
  <c r="R516"/>
  <c r="R517"/>
  <c r="R518"/>
  <c r="R519"/>
  <c r="R520"/>
  <c r="R521"/>
  <c r="R522"/>
  <c r="R523"/>
  <c r="R524"/>
  <c r="M509"/>
  <c r="O509" s="1"/>
  <c r="M510"/>
  <c r="O510" s="1"/>
  <c r="M511"/>
  <c r="O511" s="1"/>
  <c r="M512"/>
  <c r="O512" s="1"/>
  <c r="M513"/>
  <c r="O513" s="1"/>
  <c r="M514"/>
  <c r="O514" s="1"/>
  <c r="M515"/>
  <c r="O515" s="1"/>
  <c r="M516"/>
  <c r="O516" s="1"/>
  <c r="M517"/>
  <c r="O517" s="1"/>
  <c r="M518"/>
  <c r="O518" s="1"/>
  <c r="M519"/>
  <c r="O519" s="1"/>
  <c r="M520"/>
  <c r="O520" s="1"/>
  <c r="M521"/>
  <c r="O521" s="1"/>
  <c r="M522"/>
  <c r="O522" s="1"/>
  <c r="M523"/>
  <c r="O523" s="1"/>
  <c r="M524"/>
  <c r="O524" s="1"/>
  <c r="R508" l="1"/>
  <c r="R507" s="1"/>
  <c r="M508"/>
  <c r="D509"/>
  <c r="D510"/>
  <c r="D511"/>
  <c r="D512"/>
  <c r="D513"/>
  <c r="D514"/>
  <c r="D515"/>
  <c r="D516"/>
  <c r="D517"/>
  <c r="D518"/>
  <c r="D519"/>
  <c r="D520"/>
  <c r="D521"/>
  <c r="D522"/>
  <c r="D523"/>
  <c r="D524"/>
  <c r="D508"/>
  <c r="O508" l="1"/>
  <c r="O507" s="1"/>
  <c r="M507"/>
  <c r="D507"/>
  <c r="T510"/>
  <c r="S510"/>
  <c r="F427" i="62"/>
  <c r="C427"/>
  <c r="B427"/>
  <c r="D429"/>
  <c r="D430"/>
  <c r="D431"/>
  <c r="D432"/>
  <c r="D433"/>
  <c r="D434"/>
  <c r="D435"/>
  <c r="D436"/>
  <c r="D438"/>
  <c r="D439"/>
  <c r="D440"/>
  <c r="D441"/>
  <c r="D442"/>
  <c r="D443"/>
  <c r="D444"/>
  <c r="D445"/>
  <c r="D446"/>
  <c r="D447"/>
  <c r="D448"/>
  <c r="D449"/>
  <c r="D437"/>
  <c r="D450"/>
  <c r="D451"/>
  <c r="D452"/>
  <c r="D453"/>
  <c r="D454"/>
  <c r="D455"/>
  <c r="D456"/>
  <c r="D457"/>
  <c r="D458"/>
  <c r="D428"/>
  <c r="R429"/>
  <c r="R430"/>
  <c r="R431"/>
  <c r="R432"/>
  <c r="R433"/>
  <c r="R434"/>
  <c r="R435"/>
  <c r="R436"/>
  <c r="R438"/>
  <c r="R439"/>
  <c r="R440"/>
  <c r="R441"/>
  <c r="R444"/>
  <c r="R445"/>
  <c r="R446"/>
  <c r="R447"/>
  <c r="R448"/>
  <c r="R449"/>
  <c r="R437"/>
  <c r="R450"/>
  <c r="R451"/>
  <c r="R452"/>
  <c r="R453"/>
  <c r="R454"/>
  <c r="R455"/>
  <c r="R456"/>
  <c r="R457"/>
  <c r="R458"/>
  <c r="R428"/>
  <c r="M429"/>
  <c r="O429" s="1"/>
  <c r="M430"/>
  <c r="O430" s="1"/>
  <c r="M431"/>
  <c r="M432"/>
  <c r="O432" s="1"/>
  <c r="M433"/>
  <c r="O433" s="1"/>
  <c r="M434"/>
  <c r="O434" s="1"/>
  <c r="M435"/>
  <c r="O435" s="1"/>
  <c r="M436"/>
  <c r="O436" s="1"/>
  <c r="M438"/>
  <c r="O438" s="1"/>
  <c r="M439"/>
  <c r="O439" s="1"/>
  <c r="M440"/>
  <c r="O440" s="1"/>
  <c r="M441"/>
  <c r="O441" s="1"/>
  <c r="M442"/>
  <c r="M443"/>
  <c r="O444"/>
  <c r="O445"/>
  <c r="M446"/>
  <c r="O446" s="1"/>
  <c r="M447"/>
  <c r="O447" s="1"/>
  <c r="M448"/>
  <c r="O448" s="1"/>
  <c r="M449"/>
  <c r="O449" s="1"/>
  <c r="M437"/>
  <c r="O437" s="1"/>
  <c r="O450"/>
  <c r="M451"/>
  <c r="O451" s="1"/>
  <c r="M452"/>
  <c r="O452" s="1"/>
  <c r="M453"/>
  <c r="O453" s="1"/>
  <c r="M454"/>
  <c r="O454" s="1"/>
  <c r="M455"/>
  <c r="O455" s="1"/>
  <c r="M456"/>
  <c r="O456" s="1"/>
  <c r="M457"/>
  <c r="O457" s="1"/>
  <c r="M458"/>
  <c r="O458" s="1"/>
  <c r="M428"/>
  <c r="O428" s="1"/>
  <c r="T430"/>
  <c r="O443" l="1"/>
  <c r="S443"/>
  <c r="U443" s="1"/>
  <c r="O442"/>
  <c r="S442"/>
  <c r="U442" s="1"/>
  <c r="O431"/>
  <c r="S431"/>
  <c r="D475" i="64"/>
  <c r="U510"/>
  <c r="M475"/>
  <c r="O475" s="1"/>
  <c r="S430" i="62"/>
  <c r="U430" s="1"/>
  <c r="R390"/>
  <c r="R391"/>
  <c r="R392"/>
  <c r="R393"/>
  <c r="R394"/>
  <c r="R395"/>
  <c r="R389"/>
  <c r="M390"/>
  <c r="O390" s="1"/>
  <c r="M391"/>
  <c r="O391" s="1"/>
  <c r="M392"/>
  <c r="O392" s="1"/>
  <c r="M393"/>
  <c r="O393" s="1"/>
  <c r="M394"/>
  <c r="O394" s="1"/>
  <c r="M395"/>
  <c r="O395" s="1"/>
  <c r="M389"/>
  <c r="O389" s="1"/>
  <c r="D390"/>
  <c r="D391"/>
  <c r="D392"/>
  <c r="D393"/>
  <c r="D394"/>
  <c r="D395"/>
  <c r="D389"/>
  <c r="R321" l="1"/>
  <c r="R322"/>
  <c r="R324"/>
  <c r="M321"/>
  <c r="O321" s="1"/>
  <c r="M322"/>
  <c r="O322" s="1"/>
  <c r="M324"/>
  <c r="O324" s="1"/>
  <c r="D321"/>
  <c r="D322"/>
  <c r="D324"/>
  <c r="R320"/>
  <c r="M320"/>
  <c r="O320" s="1"/>
  <c r="D320"/>
  <c r="D275"/>
  <c r="D274"/>
  <c r="T271"/>
  <c r="R271"/>
  <c r="M271"/>
  <c r="O271" s="1"/>
  <c r="D271"/>
  <c r="Q218"/>
  <c r="P218"/>
  <c r="N218"/>
  <c r="L218"/>
  <c r="K218"/>
  <c r="J218"/>
  <c r="I218"/>
  <c r="H218"/>
  <c r="G218"/>
  <c r="F218"/>
  <c r="E218"/>
  <c r="S271" l="1"/>
  <c r="U271" s="1"/>
  <c r="M222"/>
  <c r="O222" s="1"/>
  <c r="M223"/>
  <c r="O223" s="1"/>
  <c r="M224"/>
  <c r="O224" s="1"/>
  <c r="M225"/>
  <c r="O225" s="1"/>
  <c r="M226"/>
  <c r="S226" s="1"/>
  <c r="M227"/>
  <c r="S227" s="1"/>
  <c r="D222"/>
  <c r="R222"/>
  <c r="D223"/>
  <c r="R223"/>
  <c r="D224"/>
  <c r="R224"/>
  <c r="D225"/>
  <c r="R225"/>
  <c r="D226"/>
  <c r="R226"/>
  <c r="D227"/>
  <c r="R227"/>
  <c r="C218"/>
  <c r="B218"/>
  <c r="S223" l="1"/>
  <c r="O227"/>
  <c r="O226"/>
  <c r="S225"/>
  <c r="S224"/>
  <c r="S222"/>
  <c r="H181"/>
  <c r="G181"/>
  <c r="F181"/>
  <c r="E181"/>
  <c r="C181"/>
  <c r="B181"/>
  <c r="P181"/>
  <c r="D149" l="1"/>
  <c r="D147"/>
  <c r="P146"/>
  <c r="Q146"/>
  <c r="N146"/>
  <c r="F146"/>
  <c r="G146"/>
  <c r="H146"/>
  <c r="I146"/>
  <c r="J146"/>
  <c r="K146"/>
  <c r="L146"/>
  <c r="E146"/>
  <c r="R148"/>
  <c r="R149"/>
  <c r="R147"/>
  <c r="M148"/>
  <c r="O148" s="1"/>
  <c r="M149"/>
  <c r="S149" s="1"/>
  <c r="M147"/>
  <c r="O147" s="1"/>
  <c r="C146"/>
  <c r="C112"/>
  <c r="B112"/>
  <c r="T149"/>
  <c r="R146" l="1"/>
  <c r="O149"/>
  <c r="O146" s="1"/>
  <c r="M146"/>
  <c r="U149"/>
  <c r="R114"/>
  <c r="R113"/>
  <c r="Q112"/>
  <c r="P112"/>
  <c r="N112"/>
  <c r="G112"/>
  <c r="H112"/>
  <c r="I112"/>
  <c r="J112"/>
  <c r="K112"/>
  <c r="L112"/>
  <c r="F112"/>
  <c r="E112"/>
  <c r="M114"/>
  <c r="O114" s="1"/>
  <c r="T113"/>
  <c r="M113"/>
  <c r="S113" s="1"/>
  <c r="R112" l="1"/>
  <c r="M112"/>
  <c r="O113"/>
  <c r="O112" s="1"/>
  <c r="D114"/>
  <c r="D113"/>
  <c r="D112" l="1"/>
  <c r="D269" l="1"/>
  <c r="D270"/>
  <c r="D272"/>
  <c r="D273"/>
  <c r="D268"/>
  <c r="R270"/>
  <c r="R269"/>
  <c r="R272"/>
  <c r="R273"/>
  <c r="R274"/>
  <c r="R275"/>
  <c r="R268"/>
  <c r="M270"/>
  <c r="O270" s="1"/>
  <c r="M269"/>
  <c r="O269" s="1"/>
  <c r="M272"/>
  <c r="O272" s="1"/>
  <c r="M273"/>
  <c r="O273" s="1"/>
  <c r="M274"/>
  <c r="O274" s="1"/>
  <c r="M275"/>
  <c r="O275" s="1"/>
  <c r="M268"/>
  <c r="O268" s="1"/>
  <c r="M474" i="64"/>
  <c r="M473" s="1"/>
  <c r="D474"/>
  <c r="D473" s="1"/>
  <c r="B473"/>
  <c r="C473"/>
  <c r="E473"/>
  <c r="F473"/>
  <c r="G473"/>
  <c r="H473"/>
  <c r="I473"/>
  <c r="J473"/>
  <c r="K473"/>
  <c r="L473"/>
  <c r="N473"/>
  <c r="P473"/>
  <c r="Q473"/>
  <c r="R473"/>
  <c r="V473"/>
  <c r="W473"/>
  <c r="O474" l="1"/>
  <c r="R220" i="62" l="1"/>
  <c r="R221"/>
  <c r="M220"/>
  <c r="O220" s="1"/>
  <c r="M221"/>
  <c r="O221" s="1"/>
  <c r="D220"/>
  <c r="D221"/>
  <c r="T356"/>
  <c r="R219"/>
  <c r="M219"/>
  <c r="D219"/>
  <c r="M182"/>
  <c r="M183"/>
  <c r="D218" l="1"/>
  <c r="O219"/>
  <c r="O218" s="1"/>
  <c r="M218"/>
  <c r="R218"/>
  <c r="M181"/>
  <c r="O183"/>
  <c r="S182"/>
  <c r="R183"/>
  <c r="R182"/>
  <c r="O182"/>
  <c r="D183"/>
  <c r="D182"/>
  <c r="Q355" l="1"/>
  <c r="P355"/>
  <c r="N355"/>
  <c r="L355"/>
  <c r="K355"/>
  <c r="J355"/>
  <c r="I355"/>
  <c r="H355"/>
  <c r="G355"/>
  <c r="F355"/>
  <c r="E355"/>
  <c r="C355"/>
  <c r="B355"/>
  <c r="M359"/>
  <c r="O359" s="1"/>
  <c r="M356"/>
  <c r="M357"/>
  <c r="O357" s="1"/>
  <c r="M361"/>
  <c r="O361" s="1"/>
  <c r="R359"/>
  <c r="R356"/>
  <c r="R357"/>
  <c r="R361"/>
  <c r="R358"/>
  <c r="M358"/>
  <c r="O358" s="1"/>
  <c r="D359"/>
  <c r="D356"/>
  <c r="D357"/>
  <c r="D361"/>
  <c r="D358"/>
  <c r="R355" l="1"/>
  <c r="M355"/>
  <c r="D355"/>
  <c r="O356"/>
  <c r="O355" s="1"/>
  <c r="S356"/>
  <c r="S358"/>
  <c r="B267"/>
  <c r="H625" i="64"/>
  <c r="B625"/>
  <c r="F625"/>
  <c r="M585"/>
  <c r="G427" i="62"/>
  <c r="F388"/>
  <c r="B388"/>
  <c r="R319"/>
  <c r="Q319"/>
  <c r="P319"/>
  <c r="O319"/>
  <c r="N319"/>
  <c r="M319"/>
  <c r="L319"/>
  <c r="K319"/>
  <c r="J319"/>
  <c r="I319"/>
  <c r="H319"/>
  <c r="G319"/>
  <c r="F319"/>
  <c r="E319"/>
  <c r="D319"/>
  <c r="C319"/>
  <c r="B319"/>
  <c r="C267"/>
  <c r="R625" i="64"/>
  <c r="M625"/>
  <c r="R388" i="62"/>
  <c r="Q388"/>
  <c r="P388"/>
  <c r="O388"/>
  <c r="N388"/>
  <c r="M388"/>
  <c r="L388"/>
  <c r="K388"/>
  <c r="J388"/>
  <c r="I388"/>
  <c r="H388"/>
  <c r="G388"/>
  <c r="E388"/>
  <c r="D388"/>
  <c r="C388"/>
  <c r="T358"/>
  <c r="S114"/>
  <c r="S112" s="1"/>
  <c r="T475" i="64"/>
  <c r="S475"/>
  <c r="T433" i="62"/>
  <c r="T449"/>
  <c r="T458"/>
  <c r="T429"/>
  <c r="T434"/>
  <c r="T456"/>
  <c r="T428"/>
  <c r="T440"/>
  <c r="T451"/>
  <c r="T455"/>
  <c r="T437"/>
  <c r="T441"/>
  <c r="T452"/>
  <c r="T435"/>
  <c r="T431"/>
  <c r="T457"/>
  <c r="T448"/>
  <c r="T432"/>
  <c r="T444"/>
  <c r="T446"/>
  <c r="T447"/>
  <c r="T439"/>
  <c r="T453"/>
  <c r="T438"/>
  <c r="T445"/>
  <c r="T454"/>
  <c r="S433"/>
  <c r="S449"/>
  <c r="S458"/>
  <c r="S429"/>
  <c r="S434"/>
  <c r="S456"/>
  <c r="S428"/>
  <c r="S440"/>
  <c r="S451"/>
  <c r="S455"/>
  <c r="S437"/>
  <c r="S441"/>
  <c r="S452"/>
  <c r="S435"/>
  <c r="S457"/>
  <c r="S448"/>
  <c r="S432"/>
  <c r="S444"/>
  <c r="S446"/>
  <c r="S447"/>
  <c r="S439"/>
  <c r="S453"/>
  <c r="S438"/>
  <c r="S445"/>
  <c r="S454"/>
  <c r="S392"/>
  <c r="S395"/>
  <c r="S394"/>
  <c r="S391"/>
  <c r="S389"/>
  <c r="S359"/>
  <c r="S357"/>
  <c r="S322"/>
  <c r="S320"/>
  <c r="S324"/>
  <c r="S272"/>
  <c r="S275"/>
  <c r="S273"/>
  <c r="S268"/>
  <c r="T272"/>
  <c r="T275"/>
  <c r="T273"/>
  <c r="T268"/>
  <c r="S183"/>
  <c r="S181" s="1"/>
  <c r="T147"/>
  <c r="T148"/>
  <c r="S147"/>
  <c r="T114"/>
  <c r="T112" s="1"/>
  <c r="T635" i="64"/>
  <c r="T632"/>
  <c r="T628"/>
  <c r="T630"/>
  <c r="T627"/>
  <c r="T629"/>
  <c r="T636"/>
  <c r="T637"/>
  <c r="T626"/>
  <c r="T638"/>
  <c r="T633"/>
  <c r="T639"/>
  <c r="T634"/>
  <c r="T631"/>
  <c r="S635"/>
  <c r="S632"/>
  <c r="S628"/>
  <c r="S630"/>
  <c r="S627"/>
  <c r="S629"/>
  <c r="S636"/>
  <c r="S637"/>
  <c r="S626"/>
  <c r="S638"/>
  <c r="S633"/>
  <c r="S639"/>
  <c r="S634"/>
  <c r="S631"/>
  <c r="T588"/>
  <c r="S588"/>
  <c r="T587"/>
  <c r="S587"/>
  <c r="T586"/>
  <c r="S586"/>
  <c r="T520"/>
  <c r="T523"/>
  <c r="T508"/>
  <c r="T513"/>
  <c r="T511"/>
  <c r="T519"/>
  <c r="T516"/>
  <c r="T517"/>
  <c r="T514"/>
  <c r="T522"/>
  <c r="T512"/>
  <c r="T515"/>
  <c r="T509"/>
  <c r="T518"/>
  <c r="T524"/>
  <c r="T521"/>
  <c r="S520"/>
  <c r="S518"/>
  <c r="S523"/>
  <c r="S508"/>
  <c r="S513"/>
  <c r="S511"/>
  <c r="S519"/>
  <c r="S516"/>
  <c r="S517"/>
  <c r="S514"/>
  <c r="S522"/>
  <c r="S512"/>
  <c r="U512" s="1"/>
  <c r="S515"/>
  <c r="S509"/>
  <c r="S524"/>
  <c r="S521"/>
  <c r="T474"/>
  <c r="J427" i="62"/>
  <c r="P267"/>
  <c r="I267"/>
  <c r="R267"/>
  <c r="M267"/>
  <c r="U513" i="64" l="1"/>
  <c r="S507"/>
  <c r="T507"/>
  <c r="U518"/>
  <c r="O473"/>
  <c r="U509"/>
  <c r="S585"/>
  <c r="U519"/>
  <c r="U523"/>
  <c r="U515"/>
  <c r="U514"/>
  <c r="U511"/>
  <c r="U517"/>
  <c r="T146" i="62"/>
  <c r="U522" i="64"/>
  <c r="U508"/>
  <c r="T473"/>
  <c r="U516"/>
  <c r="U358" i="62"/>
  <c r="U524" i="64"/>
  <c r="U475"/>
  <c r="U521"/>
  <c r="M427" i="62"/>
  <c r="T183"/>
  <c r="V625" i="64"/>
  <c r="B585"/>
  <c r="W625"/>
  <c r="Q625"/>
  <c r="P625"/>
  <c r="O625"/>
  <c r="N625"/>
  <c r="L625"/>
  <c r="K625"/>
  <c r="J625"/>
  <c r="I625"/>
  <c r="G625"/>
  <c r="E625"/>
  <c r="D625"/>
  <c r="C625"/>
  <c r="U113" i="62" l="1"/>
  <c r="I181"/>
  <c r="J181"/>
  <c r="K181"/>
  <c r="L181"/>
  <c r="E267"/>
  <c r="F267"/>
  <c r="G267"/>
  <c r="H267"/>
  <c r="J267"/>
  <c r="K267"/>
  <c r="L267"/>
  <c r="E427"/>
  <c r="H427"/>
  <c r="I427"/>
  <c r="K427"/>
  <c r="L427"/>
  <c r="P585" i="64"/>
  <c r="S474"/>
  <c r="S473" s="1"/>
  <c r="U453" i="62"/>
  <c r="U445"/>
  <c r="F585" i="64"/>
  <c r="U147" i="62" l="1"/>
  <c r="W585" i="64"/>
  <c r="V585"/>
  <c r="R585"/>
  <c r="Q585"/>
  <c r="O585"/>
  <c r="N585"/>
  <c r="L585"/>
  <c r="K585"/>
  <c r="J585"/>
  <c r="I585"/>
  <c r="H585"/>
  <c r="G585"/>
  <c r="E585"/>
  <c r="D585"/>
  <c r="C585"/>
  <c r="S625" l="1"/>
  <c r="T625"/>
  <c r="T585"/>
  <c r="U586"/>
  <c r="U587"/>
  <c r="U588"/>
  <c r="U638"/>
  <c r="U626"/>
  <c r="U631"/>
  <c r="U628"/>
  <c r="U632"/>
  <c r="U634"/>
  <c r="U627"/>
  <c r="U637"/>
  <c r="U633"/>
  <c r="U635"/>
  <c r="U630"/>
  <c r="U639"/>
  <c r="U636"/>
  <c r="U629"/>
  <c r="U474"/>
  <c r="U473" s="1"/>
  <c r="U520"/>
  <c r="U507" s="1"/>
  <c r="U625" l="1"/>
  <c r="U585"/>
  <c r="R181" i="62" l="1"/>
  <c r="Q181"/>
  <c r="N181"/>
  <c r="T395"/>
  <c r="U395" s="1"/>
  <c r="T393"/>
  <c r="S393"/>
  <c r="U432"/>
  <c r="S321"/>
  <c r="S319" s="1"/>
  <c r="U393" l="1"/>
  <c r="U451"/>
  <c r="D181"/>
  <c r="T181"/>
  <c r="U183"/>
  <c r="U182"/>
  <c r="U455"/>
  <c r="T324"/>
  <c r="U324" s="1"/>
  <c r="T389"/>
  <c r="T222"/>
  <c r="T220"/>
  <c r="T224"/>
  <c r="S220"/>
  <c r="T436"/>
  <c r="T450"/>
  <c r="S436"/>
  <c r="S450"/>
  <c r="U449"/>
  <c r="T391"/>
  <c r="T225"/>
  <c r="T223"/>
  <c r="T227"/>
  <c r="U181" l="1"/>
  <c r="O181"/>
  <c r="U389"/>
  <c r="U444"/>
  <c r="U436"/>
  <c r="U458"/>
  <c r="U438"/>
  <c r="U448"/>
  <c r="U440"/>
  <c r="U428"/>
  <c r="U447"/>
  <c r="U429"/>
  <c r="U435"/>
  <c r="U452"/>
  <c r="U433"/>
  <c r="U431"/>
  <c r="U457"/>
  <c r="U446"/>
  <c r="U391"/>
  <c r="U224"/>
  <c r="U222"/>
  <c r="U220"/>
  <c r="U437"/>
  <c r="U434"/>
  <c r="U450"/>
  <c r="U441"/>
  <c r="U456"/>
  <c r="U454"/>
  <c r="U439"/>
  <c r="U272"/>
  <c r="U114" l="1"/>
  <c r="U112" s="1"/>
  <c r="T394"/>
  <c r="T392"/>
  <c r="T219"/>
  <c r="S221"/>
  <c r="S390"/>
  <c r="S388" s="1"/>
  <c r="R427" l="1"/>
  <c r="Q427"/>
  <c r="P427"/>
  <c r="O427"/>
  <c r="N427"/>
  <c r="D427"/>
  <c r="T390"/>
  <c r="T388" s="1"/>
  <c r="U392"/>
  <c r="T357"/>
  <c r="T359"/>
  <c r="T361"/>
  <c r="U356"/>
  <c r="S361"/>
  <c r="S355" s="1"/>
  <c r="T322"/>
  <c r="T321"/>
  <c r="T320"/>
  <c r="T274"/>
  <c r="T270"/>
  <c r="T269"/>
  <c r="S274"/>
  <c r="S270"/>
  <c r="S269"/>
  <c r="Q267"/>
  <c r="O267"/>
  <c r="T226"/>
  <c r="T221"/>
  <c r="U223"/>
  <c r="S219"/>
  <c r="T218" l="1"/>
  <c r="U219"/>
  <c r="S218"/>
  <c r="T355"/>
  <c r="T319"/>
  <c r="S267"/>
  <c r="U390"/>
  <c r="U357"/>
  <c r="U359"/>
  <c r="U361"/>
  <c r="U268"/>
  <c r="U273"/>
  <c r="U227"/>
  <c r="U274"/>
  <c r="T267"/>
  <c r="U321"/>
  <c r="U225"/>
  <c r="S427"/>
  <c r="T427"/>
  <c r="U221"/>
  <c r="U226"/>
  <c r="U270"/>
  <c r="U275"/>
  <c r="U394"/>
  <c r="U322"/>
  <c r="U320"/>
  <c r="U269"/>
  <c r="U218" l="1"/>
  <c r="U355"/>
  <c r="U319"/>
  <c r="U388"/>
  <c r="U267"/>
  <c r="U427"/>
  <c r="N267"/>
  <c r="D267"/>
  <c r="O49" i="60" l="1"/>
  <c r="L49"/>
  <c r="G49"/>
  <c r="O48"/>
  <c r="L48"/>
  <c r="G48"/>
  <c r="O47"/>
  <c r="L47"/>
  <c r="G47"/>
  <c r="O46"/>
  <c r="L46"/>
  <c r="G46"/>
  <c r="L45"/>
  <c r="O44"/>
  <c r="L44"/>
  <c r="G44"/>
  <c r="O43"/>
  <c r="L43"/>
  <c r="G43"/>
  <c r="O42"/>
  <c r="L42"/>
  <c r="G42"/>
  <c r="O41"/>
  <c r="L41"/>
  <c r="G41"/>
  <c r="O40"/>
  <c r="L40"/>
  <c r="G40"/>
  <c r="O39"/>
  <c r="L39"/>
  <c r="G39"/>
  <c r="O38"/>
  <c r="L38"/>
  <c r="G38"/>
  <c r="O37"/>
  <c r="L37"/>
  <c r="G37"/>
  <c r="L36"/>
  <c r="G36"/>
  <c r="O35"/>
  <c r="L35"/>
  <c r="G35"/>
  <c r="O34"/>
  <c r="L34"/>
  <c r="G34"/>
  <c r="O33"/>
  <c r="L33"/>
  <c r="G33"/>
  <c r="O32"/>
  <c r="L32"/>
  <c r="G32"/>
  <c r="O31"/>
  <c r="L31"/>
  <c r="G31"/>
  <c r="O30"/>
  <c r="L30"/>
  <c r="G30"/>
  <c r="O29"/>
  <c r="L29"/>
  <c r="G29"/>
  <c r="O28"/>
  <c r="L28"/>
  <c r="G28"/>
  <c r="O27"/>
  <c r="L27"/>
  <c r="G27"/>
  <c r="O26"/>
  <c r="L26"/>
  <c r="G26"/>
  <c r="O25"/>
  <c r="L25"/>
  <c r="G25"/>
  <c r="O24"/>
  <c r="L24"/>
  <c r="G24"/>
  <c r="O23"/>
  <c r="L23"/>
  <c r="G23"/>
  <c r="O22"/>
  <c r="L22"/>
  <c r="G22"/>
  <c r="O21"/>
  <c r="L21"/>
  <c r="L16" s="1"/>
  <c r="G21"/>
  <c r="O20"/>
  <c r="L20"/>
  <c r="G20"/>
  <c r="G16" s="1"/>
  <c r="O19"/>
  <c r="L19"/>
  <c r="G19"/>
  <c r="O18"/>
  <c r="L18"/>
  <c r="G18"/>
  <c r="M16"/>
  <c r="K16"/>
  <c r="J16"/>
  <c r="H16"/>
  <c r="F16"/>
  <c r="E16"/>
  <c r="O14"/>
  <c r="G14"/>
  <c r="O13"/>
  <c r="G13"/>
  <c r="O12"/>
  <c r="M11"/>
  <c r="L11"/>
  <c r="K11"/>
  <c r="J11"/>
  <c r="H11"/>
  <c r="F11"/>
  <c r="E11"/>
  <c r="G11" l="1"/>
  <c r="O16"/>
  <c r="O11"/>
  <c r="E25" i="35" l="1"/>
  <c r="E22"/>
  <c r="E20" l="1"/>
  <c r="O38" l="1"/>
  <c r="O40" s="1"/>
  <c r="O42" s="1"/>
  <c r="M56" l="1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4"/>
  <c r="M55"/>
  <c r="M27"/>
  <c r="M26"/>
  <c r="M18"/>
  <c r="M17"/>
  <c r="M16"/>
  <c r="M15"/>
  <c r="M14"/>
  <c r="M13"/>
  <c r="L56"/>
  <c r="L55"/>
  <c r="L54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17"/>
  <c r="L15"/>
  <c r="L18"/>
  <c r="L16"/>
  <c r="L14"/>
  <c r="L13"/>
  <c r="L23" l="1"/>
  <c r="H25" l="1"/>
  <c r="G25"/>
  <c r="M23"/>
  <c r="H22"/>
  <c r="G22"/>
  <c r="H20" l="1"/>
  <c r="E85"/>
  <c r="E86"/>
  <c r="G20"/>
  <c r="K25" l="1"/>
  <c r="M25" s="1"/>
  <c r="J25"/>
  <c r="L25" s="1"/>
  <c r="K22"/>
  <c r="M22" s="1"/>
  <c r="J22"/>
  <c r="L22" s="1"/>
  <c r="J20" l="1"/>
  <c r="L20" s="1"/>
  <c r="K20"/>
  <c r="M20" s="1"/>
  <c r="M19" i="55" l="1"/>
  <c r="N19" s="1"/>
  <c r="F19"/>
  <c r="M18"/>
  <c r="N18" s="1"/>
  <c r="F18"/>
  <c r="L17"/>
  <c r="K17"/>
  <c r="J17"/>
  <c r="I17"/>
  <c r="H17"/>
  <c r="E17"/>
  <c r="D17"/>
  <c r="M16"/>
  <c r="N16" s="1"/>
  <c r="F16"/>
  <c r="M15"/>
  <c r="N15" s="1"/>
  <c r="F15"/>
  <c r="M14"/>
  <c r="N14" s="1"/>
  <c r="F14"/>
  <c r="M13"/>
  <c r="N13" s="1"/>
  <c r="F13"/>
  <c r="M12"/>
  <c r="N12" s="1"/>
  <c r="F12"/>
  <c r="L11"/>
  <c r="K11"/>
  <c r="K9" s="1"/>
  <c r="J11"/>
  <c r="I11"/>
  <c r="I9" s="1"/>
  <c r="H11"/>
  <c r="E11"/>
  <c r="D11"/>
  <c r="D9" l="1"/>
  <c r="J9"/>
  <c r="L9"/>
  <c r="M11"/>
  <c r="H9"/>
  <c r="E9"/>
  <c r="F11"/>
  <c r="F17"/>
  <c r="M17"/>
  <c r="F9" l="1"/>
  <c r="N11"/>
  <c r="N17"/>
  <c r="M9"/>
  <c r="N9" l="1"/>
  <c r="K11" i="35" l="1"/>
  <c r="F11"/>
  <c r="F25"/>
  <c r="F22"/>
  <c r="F85"/>
  <c r="F86"/>
  <c r="J11"/>
  <c r="E11"/>
  <c r="H11"/>
  <c r="G11"/>
  <c r="L11" l="1"/>
  <c r="M11"/>
  <c r="F20"/>
  <c r="B146" i="62"/>
  <c r="D148"/>
  <c r="D146" s="1"/>
  <c r="S148"/>
  <c r="S146" s="1"/>
  <c r="U148" l="1"/>
  <c r="U146" s="1"/>
</calcChain>
</file>

<file path=xl/sharedStrings.xml><?xml version="1.0" encoding="utf-8"?>
<sst xmlns="http://schemas.openxmlformats.org/spreadsheetml/2006/main" count="1129" uniqueCount="328">
  <si>
    <t>Avance             %</t>
  </si>
  <si>
    <t>TOTAL</t>
  </si>
  <si>
    <t xml:space="preserve">  </t>
  </si>
  <si>
    <t>GASTO CORRIENTE</t>
  </si>
  <si>
    <t>GASTO DE CAPITAL</t>
  </si>
  <si>
    <t>FUENTE: Gerencia de Planificación - Sub Gerencia de Planes y Presupuesto</t>
  </si>
  <si>
    <t>DISTRITO JUDICIAL</t>
  </si>
  <si>
    <t>Tacna</t>
  </si>
  <si>
    <t>San Martín</t>
  </si>
  <si>
    <t>Piura</t>
  </si>
  <si>
    <t>Puno</t>
  </si>
  <si>
    <t>Loreto</t>
  </si>
  <si>
    <t>Lima</t>
  </si>
  <si>
    <t>Licitación Pública</t>
  </si>
  <si>
    <t>Concurso Público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</si>
  <si>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</si>
  <si>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</si>
  <si>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</si>
  <si>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</si>
  <si>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</si>
  <si>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</si>
  <si>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</si>
  <si>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</si>
  <si>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Ica</t>
  </si>
  <si>
    <t>La Libertad</t>
  </si>
  <si>
    <t>Lambayeque</t>
  </si>
  <si>
    <t>Madre de Dios</t>
  </si>
  <si>
    <t>Pasco</t>
  </si>
  <si>
    <t>Santa</t>
  </si>
  <si>
    <t>Tumbes</t>
  </si>
  <si>
    <t>Ucayali</t>
  </si>
  <si>
    <t>Gerencia General</t>
  </si>
  <si>
    <t>Donaciones y Transferencias</t>
  </si>
  <si>
    <t>CORTE SUPREMA</t>
  </si>
  <si>
    <t>DISTRITOS JUDICIALES</t>
  </si>
  <si>
    <t>Bienes y Servicios</t>
  </si>
  <si>
    <t>Otros Gastos</t>
  </si>
  <si>
    <t>Callao</t>
  </si>
  <si>
    <t>Cañete</t>
  </si>
  <si>
    <t>Huánuco</t>
  </si>
  <si>
    <t>Huaura</t>
  </si>
  <si>
    <t>Junín</t>
  </si>
  <si>
    <t>Lima Norte</t>
  </si>
  <si>
    <t xml:space="preserve">Moquegua </t>
  </si>
  <si>
    <t>2010</t>
  </si>
  <si>
    <t>Recursos Ordinarios</t>
  </si>
  <si>
    <t>CONCEPTO</t>
  </si>
  <si>
    <t>Lima Sur</t>
  </si>
  <si>
    <t>INGRESADOS</t>
  </si>
  <si>
    <t>CARGA PROCESAL</t>
  </si>
  <si>
    <t>Salas Superiores</t>
  </si>
  <si>
    <t>Juzgados de Paz Letrados</t>
  </si>
  <si>
    <t>Adjudicación de Menor Cuantía</t>
  </si>
  <si>
    <t>Adjudicación Directa Pública</t>
  </si>
  <si>
    <t>Adjudicación Directa Selectiva</t>
  </si>
  <si>
    <t>Exoneraciones</t>
  </si>
  <si>
    <t>2011</t>
  </si>
  <si>
    <t>PRESUPUESTO INSTITUCIONAL</t>
  </si>
  <si>
    <t>Recursos Propios</t>
  </si>
  <si>
    <t>Total</t>
  </si>
  <si>
    <t>(En Miles de Nuevos Soles)</t>
  </si>
  <si>
    <t>PENDIENTES</t>
  </si>
  <si>
    <t>Crédito</t>
  </si>
  <si>
    <t>Importe</t>
  </si>
  <si>
    <t>Importe                           (Miles de S/.)</t>
  </si>
  <si>
    <t>GERENCIA GENERAL</t>
  </si>
  <si>
    <t>SubGerencia Logística</t>
  </si>
  <si>
    <t>Pensiones y Otras Prestaciones Soc.</t>
  </si>
  <si>
    <t>Personal y Obligaciones Soc.</t>
  </si>
  <si>
    <t>Adquisición de Activos No Financ.</t>
  </si>
  <si>
    <t>Avance (%)</t>
  </si>
  <si>
    <t>N° de Procesos</t>
  </si>
  <si>
    <t>ÓRGANO                 JURISDICCIONAL</t>
  </si>
  <si>
    <t>PRODUCCIÓN JUDICIAL</t>
  </si>
  <si>
    <t>TIPO DE PROCESO</t>
  </si>
  <si>
    <t>AREA EJECUTORA</t>
  </si>
  <si>
    <t>PODER JUDICIAL: EJECUCION DEL PRESUPUESTO INSTITUCIONAL SEGÚN CATEGORÍA DEL GASTO, 2010-11</t>
  </si>
  <si>
    <t>CATEGORÍA                                                                 DEL GASTO</t>
  </si>
  <si>
    <t>Juzgados Especia-lizados y Mixtos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</si>
  <si>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</si>
  <si>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</si>
  <si>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</si>
  <si>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</si>
  <si>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</si>
  <si>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</si>
  <si>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</si>
  <si>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</si>
  <si>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</si>
  <si>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Programa Anual</t>
  </si>
  <si>
    <t>PRESUPUESTO INSTITUCIONAL MODIFICADO</t>
  </si>
  <si>
    <t>Var. % Producción 2011/2010</t>
  </si>
  <si>
    <t>Sullana</t>
  </si>
  <si>
    <t>PAC INICIAL</t>
  </si>
  <si>
    <t>Al mes de abril el Presupuesto Institucional Modificado  presenta una menor asignación presupuestal de 4% en la Fuente de Financiamiento Recursos Ordinarios. En tanto las Fuentes de Financiamiento de Recursos Directamente Recaudados presentan una mayor asignación de 62%  en comparación al año anterior.Cabe resaltar que el presupuesto Institucional Modificado de manera global presentó una asignación de 1.89% respecto al cierre del Presupuesto Institucional Modificado del año anterior.</t>
  </si>
  <si>
    <t xml:space="preserve">       Fuente: Sub Gerencia de Logística – Area de Apoyo a la Sub Gerencia de Logística</t>
  </si>
  <si>
    <t>Cortes Superiores</t>
  </si>
  <si>
    <t>Miles de 
S/.</t>
  </si>
  <si>
    <t>EJECUCIÓN                  ENERO-AGOSTO</t>
  </si>
  <si>
    <t>EJECUCIÓN ENERO-AGOSTO</t>
  </si>
  <si>
    <t>Ejecución Ene-Ago</t>
  </si>
  <si>
    <t>Enero-Octubre/2011</t>
  </si>
  <si>
    <t xml:space="preserve"> Enero-Octubre/2010-11</t>
  </si>
  <si>
    <t>Enero-Octubre/2010</t>
  </si>
  <si>
    <t>PAC OCTUBRE</t>
  </si>
  <si>
    <t>Enero-Octubre</t>
  </si>
  <si>
    <t>EJECUCIÓN DEL PLAN</t>
  </si>
  <si>
    <t>PLAN ANUAL DE CONTRATACIONES</t>
  </si>
  <si>
    <t>PODER JUDICIAL: EJECUCIÓN DEL PROGRAMA ANUAL DE CONTRATACIONES</t>
  </si>
  <si>
    <t>PODER JUDICIAL: CARGA PROCESAL Y PRODUCCIÓN DE EXPEDIENTES JUDICIALES EN TRÁMITE Y EJECUCIÓN</t>
  </si>
  <si>
    <t>COD_TIPO_DEP_SIS</t>
  </si>
  <si>
    <t>Prod</t>
  </si>
  <si>
    <t>DES_CORTE</t>
  </si>
  <si>
    <t>AMAZONAS</t>
  </si>
  <si>
    <t>ANCASH</t>
  </si>
  <si>
    <t>APURIMAC</t>
  </si>
  <si>
    <t>AREQUIPA</t>
  </si>
  <si>
    <t>AYACUCHO</t>
  </si>
  <si>
    <t>CAJAMARCA</t>
  </si>
  <si>
    <t>CALLAO</t>
  </si>
  <si>
    <t>CAÑETE</t>
  </si>
  <si>
    <t>CUSCO</t>
  </si>
  <si>
    <t>HUANCAVELICA</t>
  </si>
  <si>
    <t>HUANUCO</t>
  </si>
  <si>
    <t>HUAURA</t>
  </si>
  <si>
    <t>ICA</t>
  </si>
  <si>
    <t>JUNIN</t>
  </si>
  <si>
    <t>LA LIBERTAD</t>
  </si>
  <si>
    <t>LAMBAYEQUE</t>
  </si>
  <si>
    <t>LIMA</t>
  </si>
  <si>
    <t>LIMA NORTE</t>
  </si>
  <si>
    <t>LIMA SUR</t>
  </si>
  <si>
    <t>LORETO</t>
  </si>
  <si>
    <t>MADRE DE DIOS</t>
  </si>
  <si>
    <t>MOQUEGUA</t>
  </si>
  <si>
    <t>PASCO</t>
  </si>
  <si>
    <t>PIURA</t>
  </si>
  <si>
    <t>PUNO</t>
  </si>
  <si>
    <t>SAN MARTIN</t>
  </si>
  <si>
    <t>SANTA</t>
  </si>
  <si>
    <t>TACNA</t>
  </si>
  <si>
    <t>TUMBES</t>
  </si>
  <si>
    <t>UCAYALI</t>
  </si>
  <si>
    <t>INGRESOS</t>
  </si>
  <si>
    <t>PEND</t>
  </si>
  <si>
    <t>PROD</t>
  </si>
  <si>
    <t>pend</t>
  </si>
  <si>
    <t>ingreso</t>
  </si>
  <si>
    <t>resuelto</t>
  </si>
  <si>
    <t>Fuente: Gerencia de Planificación Sub-Gerencia de Estadística</t>
  </si>
  <si>
    <t>S. Penal y Jz. Supr.</t>
  </si>
  <si>
    <t>SumaDetotalingtramite</t>
  </si>
  <si>
    <t>CORTE SUPERIOR DE JUSTICIA DE JUNIN - UNIDAD DE PLANEAMIENTO Y DESARROLLO</t>
  </si>
  <si>
    <t xml:space="preserve"> BOLETÍN ESTADÍSTICO INSTITUCIONAL</t>
  </si>
  <si>
    <t>G</t>
  </si>
  <si>
    <t>EJEC.</t>
  </si>
  <si>
    <t>PROD. TOTAL ACUM.</t>
  </si>
  <si>
    <t>BOLETIN ESTADÍSTICO INSTITUCIONAL</t>
  </si>
  <si>
    <t>Corte Superior de Justicia de Junín</t>
  </si>
  <si>
    <t>Estadísticas Judiciales</t>
  </si>
  <si>
    <t>UNIDAD DE PLANEAMIENTO Y DESARROLLO - COORDINACIÓN DE ESTADÍSTICA</t>
  </si>
  <si>
    <t>Salas Superiores Mixtas</t>
  </si>
  <si>
    <t>H</t>
  </si>
  <si>
    <t>APELACIONES</t>
  </si>
  <si>
    <t>I</t>
  </si>
  <si>
    <t>DEPENDENCIA</t>
  </si>
  <si>
    <t>CARGA PROCESAL PENDIENTE</t>
  </si>
  <si>
    <t>B</t>
  </si>
  <si>
    <t>C=A+B</t>
  </si>
  <si>
    <t>Juzgados de Paz Letrado</t>
  </si>
  <si>
    <t>Juzgados Civiles</t>
  </si>
  <si>
    <t>Juzgados de Trabajo</t>
  </si>
  <si>
    <t>Juzgados de Familia</t>
  </si>
  <si>
    <t>Juzgados Mixtos</t>
  </si>
  <si>
    <t>TRÁM.</t>
  </si>
  <si>
    <t>TRÁM</t>
  </si>
  <si>
    <t>TOTAL CP</t>
  </si>
  <si>
    <t>OTROS EGRESOS</t>
  </si>
  <si>
    <t>Auto Final</t>
  </si>
  <si>
    <t>Concil.</t>
  </si>
  <si>
    <t>Inf. Final</t>
  </si>
  <si>
    <t>Conf.</t>
  </si>
  <si>
    <t>Rev.</t>
  </si>
  <si>
    <t>Anu.</t>
  </si>
  <si>
    <t>TOTAL EGRESOS</t>
  </si>
  <si>
    <t>EXPEDIENTES RESUELTOS</t>
  </si>
  <si>
    <t>Sent.</t>
  </si>
  <si>
    <t>Auto Improc.</t>
  </si>
  <si>
    <t>K</t>
  </si>
  <si>
    <t>L=D+E+F+G+H+I+J+K</t>
  </si>
  <si>
    <t>N=L+M</t>
  </si>
  <si>
    <t>P</t>
  </si>
  <si>
    <t>Q=O+P</t>
  </si>
  <si>
    <t>R=-A-L-O</t>
  </si>
  <si>
    <t>S=B-M-P</t>
  </si>
  <si>
    <t>T=C-N-Q</t>
  </si>
  <si>
    <t>T=R+S</t>
  </si>
  <si>
    <t>Juzgados Penales Liquidadores</t>
  </si>
  <si>
    <t>Salas Superiores Liquidadoras</t>
  </si>
  <si>
    <t xml:space="preserve">Auto Improc. </t>
  </si>
  <si>
    <t>JC La Merced</t>
  </si>
  <si>
    <t>1º JC Hyo</t>
  </si>
  <si>
    <t>2º JC Hyo</t>
  </si>
  <si>
    <t>3º JC Hyo</t>
  </si>
  <si>
    <t>5º JC Hyo</t>
  </si>
  <si>
    <t>6º JC Hyo</t>
  </si>
  <si>
    <t>JC Jauja</t>
  </si>
  <si>
    <t>1° JT Hyo</t>
  </si>
  <si>
    <t>JM Chupaca</t>
  </si>
  <si>
    <t>JM Concepción</t>
  </si>
  <si>
    <t>JM Junín</t>
  </si>
  <si>
    <t>JM Oxapampa</t>
  </si>
  <si>
    <t>JM Tarma</t>
  </si>
  <si>
    <t>JM Pampas</t>
  </si>
  <si>
    <t>JM La Oroya</t>
  </si>
  <si>
    <t>2º JPL La Merced</t>
  </si>
  <si>
    <t>JPL Perene</t>
  </si>
  <si>
    <t>JPL Pichanaki</t>
  </si>
  <si>
    <t>JPL Chupaca</t>
  </si>
  <si>
    <t>JPL Satipo</t>
  </si>
  <si>
    <t>JT La Merced</t>
  </si>
  <si>
    <t>1º JPL Hyo</t>
  </si>
  <si>
    <t>3º JPL Hyo</t>
  </si>
  <si>
    <t>JPL Villa Rica</t>
  </si>
  <si>
    <t>Sala Penal de Apelaciones</t>
  </si>
  <si>
    <t>Juzgados de Investigación Preparatoria</t>
  </si>
  <si>
    <t>1° JIP Hyo</t>
  </si>
  <si>
    <t>1° JIP Jauja</t>
  </si>
  <si>
    <t>JIP Satipo</t>
  </si>
  <si>
    <t>1° JIP Tarma</t>
  </si>
  <si>
    <t>JIP Chupaca</t>
  </si>
  <si>
    <t>JIP La Oroya</t>
  </si>
  <si>
    <t>1° JUP Satipo</t>
  </si>
  <si>
    <t>JUP Jauja</t>
  </si>
  <si>
    <t>JUP Oxapampa</t>
  </si>
  <si>
    <t>JUP Pampas</t>
  </si>
  <si>
    <t>JUP Chupaca</t>
  </si>
  <si>
    <t>Auto No Ha Lug.</t>
  </si>
  <si>
    <t>JIP Concepción</t>
  </si>
  <si>
    <t>Juzgados Penales Colegiados</t>
  </si>
  <si>
    <t>Juzgados Penales Unipersonales</t>
  </si>
  <si>
    <t>1º JPL El Tambo</t>
  </si>
  <si>
    <t>2º JPL El Tambo</t>
  </si>
  <si>
    <t>3º JPL El Tambo</t>
  </si>
  <si>
    <t>CUADERNOS</t>
  </si>
  <si>
    <t>INGRES</t>
  </si>
  <si>
    <t>RESUEL</t>
  </si>
  <si>
    <t>1º JPL La Merced</t>
  </si>
  <si>
    <t>1º JUP Hyo</t>
  </si>
  <si>
    <t>JUP La Oroya</t>
  </si>
  <si>
    <t>JPL San Ramon</t>
  </si>
  <si>
    <t>JPL Concepción</t>
  </si>
  <si>
    <t>JPL Laboral Hyo</t>
  </si>
  <si>
    <t>1º JPL Jauja</t>
  </si>
  <si>
    <t>1° JPL La Oroya</t>
  </si>
  <si>
    <t>2° JIP Hyo</t>
  </si>
  <si>
    <t>3° JIP Hyo</t>
  </si>
  <si>
    <t>4° JIP Hyo</t>
  </si>
  <si>
    <t>1° JUP La Merced</t>
  </si>
  <si>
    <t>1° JUP Tarma</t>
  </si>
  <si>
    <t>Salas Superiores - Sede Central</t>
  </si>
  <si>
    <t>4º JC Hyo</t>
  </si>
  <si>
    <t>JC Trans Jauja</t>
  </si>
  <si>
    <t>2° JT Hyo</t>
  </si>
  <si>
    <t>1° JPL Chilca</t>
  </si>
  <si>
    <t>JIP Junín</t>
  </si>
  <si>
    <t>JPC Hyo</t>
  </si>
  <si>
    <t>Sala Laboral - Sede Central</t>
  </si>
  <si>
    <t>Sala Civil - Sede Central</t>
  </si>
  <si>
    <t>2º Sala Penal Liquidadora Hyo</t>
  </si>
  <si>
    <t>JPL Oxapampa</t>
  </si>
  <si>
    <t>1º Sala Penal Liquidadora Hyo</t>
  </si>
  <si>
    <t>2º JPL Hyo</t>
  </si>
  <si>
    <t>JPL Cajas</t>
  </si>
  <si>
    <t>JPL Acobamba</t>
  </si>
  <si>
    <t>JPL Tarma</t>
  </si>
  <si>
    <t>JPL Surcubamba</t>
  </si>
  <si>
    <t>2º JPL La Oroya</t>
  </si>
  <si>
    <t>JUP Junín</t>
  </si>
  <si>
    <t>JT Trans Hyo</t>
  </si>
  <si>
    <t>JPL Mazamari</t>
  </si>
  <si>
    <t>JPL Pangoa</t>
  </si>
  <si>
    <t>1° Sala Mixta - La Merced</t>
  </si>
  <si>
    <t>2° Sala Mixta - La Merced</t>
  </si>
  <si>
    <t>Sala Mixta - Tarma</t>
  </si>
  <si>
    <t>JPL Pampas</t>
  </si>
  <si>
    <t>3º JUP Hyo</t>
  </si>
  <si>
    <t>2º JUP Satipo</t>
  </si>
  <si>
    <t>JPLq. La Merced</t>
  </si>
  <si>
    <t>1º JPLq. Hyo</t>
  </si>
  <si>
    <t>2º JPLq. Hyo</t>
  </si>
  <si>
    <t>3º JPLq. Hyo</t>
  </si>
  <si>
    <t>4º JPLq. Hyo</t>
  </si>
  <si>
    <t>JPLq. Jauja</t>
  </si>
  <si>
    <t>1° JPLq. Satipo</t>
  </si>
  <si>
    <t>JPLq. Tarma</t>
  </si>
  <si>
    <t>1º Juzg. Familia Hyo</t>
  </si>
  <si>
    <t>2º Juzg. Familia Hyo</t>
  </si>
  <si>
    <t>3º Juzg. Familia Hyo</t>
  </si>
  <si>
    <t>4º Juzg. Familia Hyo</t>
  </si>
  <si>
    <t>5° Juzg. Familia Hyo</t>
  </si>
  <si>
    <t>2º JPL Chilca</t>
  </si>
  <si>
    <t>JPL Río Tambo</t>
  </si>
  <si>
    <t>SALA PENAL DE APELACIONES - SEDE CENTRAL</t>
  </si>
  <si>
    <t>SALA PENAL DE APELACIONES - SATIPO</t>
  </si>
  <si>
    <t>JIP Oxpampa</t>
  </si>
  <si>
    <t>2º JIP Tarma</t>
  </si>
  <si>
    <t>incidencia que se encuentra en la Coordinación de Informática de la CSJJU y Sub Gerencia de Estadística de la GG/PJ.</t>
  </si>
  <si>
    <t>El 3° Juzgado de Trabajo de Huancayo, no presenta información estadística en los meses de nov-dic, debido a una mala redistribución de expedientes por la conversión del juzgado en permanente,</t>
  </si>
  <si>
    <t>JPL Junín</t>
  </si>
  <si>
    <t>1° JIP-Merced</t>
  </si>
  <si>
    <t>2º JIP-Merced</t>
  </si>
  <si>
    <t xml:space="preserve"> </t>
  </si>
  <si>
    <t>N° 02-2017</t>
  </si>
  <si>
    <t>Al 28 de Febrero del 2017</t>
  </si>
  <si>
    <t xml:space="preserve"> CARGA PROCESAL, EXPEDIENTES RESUELTOS y CARGA PROCESAL PENDIENTE - EXP. PRINCIPALES EN TRÁMITE y EJECUCIÓN (ENERO - FEBRERO 2017)</t>
  </si>
  <si>
    <t>Fuente: www.pj.gob.pe Formulario Estadístico Electrónico FEE al 28.02.2017.</t>
  </si>
  <si>
    <t>TOTAL CARGA PROCESAL PENDIENTE AL 28.02.2017</t>
  </si>
  <si>
    <t xml:space="preserve"> CARGA PROCESAL, EXPEDIENTES RESUELTOS y CARGA PROCESAL PENDIENTE - EXP. PRINCIPALES EN TRÁMITE y EJECUCIÓN (ENERO -  FEBRERO 2017)</t>
  </si>
  <si>
    <t>3° JT Hyo</t>
  </si>
  <si>
    <t>Juzg. Familia Satipo</t>
  </si>
  <si>
    <t>2º JIP Jauja</t>
  </si>
  <si>
    <t xml:space="preserve"> CARGA PROCESAL, EXPEDIENTES RESUELTOS y CARGA PROCESAL PENDIENTE - EXP. PRINCIPALES EN TRÁMITE y EJECUCIÓN (ENERO -  FEBRERO 2017)                                       JUZGADOS ESPECIALIZADOS PENALES LIQUIDADORES</t>
  </si>
  <si>
    <t xml:space="preserve">JIP Pampas* </t>
  </si>
  <si>
    <t>JPC La Merced</t>
  </si>
  <si>
    <t>JPC Tarma*</t>
  </si>
  <si>
    <t>(*) Observado: Negativo en ejecución</t>
  </si>
  <si>
    <t>2º JUP Hyo*</t>
  </si>
  <si>
    <t>4º JUP Hyo*</t>
  </si>
</sst>
</file>

<file path=xl/styles.xml><?xml version="1.0" encoding="utf-8"?>
<styleSheet xmlns="http://schemas.openxmlformats.org/spreadsheetml/2006/main">
  <numFmts count="11">
    <numFmt numFmtId="164" formatCode="_-* #,##0.00_-;\-* #,##0.00_-;_-* &quot;-&quot;??_-;_-@_-"/>
    <numFmt numFmtId="165" formatCode="_-* #,##0.00\ [$€]_-;\-* #,##0.00\ [$€]_-;_-* &quot;-&quot;??\ [$€]_-;_-@_-"/>
    <numFmt numFmtId="166" formatCode="#,##0.0"/>
    <numFmt numFmtId="167" formatCode="0.0"/>
    <numFmt numFmtId="168" formatCode="###\ ###\ ##0"/>
    <numFmt numFmtId="169" formatCode="###\ ##0"/>
    <numFmt numFmtId="170" formatCode="#\ ###\ ###\ ##0"/>
    <numFmt numFmtId="171" formatCode="#\ ###\ ##0"/>
    <numFmt numFmtId="172" formatCode="#,##0_);\-#,##0"/>
    <numFmt numFmtId="173" formatCode="#,##0.0_);\-#,##0.0"/>
    <numFmt numFmtId="174" formatCode="#,##0.00_ ;\-#,##0.00\ 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Courier"/>
      <family val="3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theme="0"/>
      <name val="Arial"/>
      <family val="2"/>
    </font>
    <font>
      <b/>
      <sz val="11"/>
      <name val="Arial Narrow"/>
      <family val="2"/>
    </font>
    <font>
      <sz val="10"/>
      <color rgb="FFFF0000"/>
      <name val="Arial"/>
      <family val="2"/>
    </font>
    <font>
      <b/>
      <sz val="7"/>
      <color indexed="8"/>
      <name val="Arial Narrow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26"/>
      <color theme="0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rgb="FFF3EDF9"/>
        <bgColor indexed="64"/>
      </patternFill>
    </fill>
  </fills>
  <borders count="1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2">
    <xf numFmtId="165" fontId="0" fillId="0" borderId="0"/>
    <xf numFmtId="165" fontId="4" fillId="2" borderId="0" applyNumberFormat="0" applyBorder="0" applyAlignment="0" applyProtection="0"/>
    <xf numFmtId="165" fontId="4" fillId="3" borderId="0" applyNumberFormat="0" applyBorder="0" applyAlignment="0" applyProtection="0"/>
    <xf numFmtId="165" fontId="4" fillId="4" borderId="0" applyNumberFormat="0" applyBorder="0" applyAlignment="0" applyProtection="0"/>
    <xf numFmtId="165" fontId="4" fillId="5" borderId="0" applyNumberFormat="0" applyBorder="0" applyAlignment="0" applyProtection="0"/>
    <xf numFmtId="165" fontId="4" fillId="6" borderId="0" applyNumberFormat="0" applyBorder="0" applyAlignment="0" applyProtection="0"/>
    <xf numFmtId="165" fontId="4" fillId="7" borderId="0" applyNumberFormat="0" applyBorder="0" applyAlignment="0" applyProtection="0"/>
    <xf numFmtId="165" fontId="4" fillId="8" borderId="0" applyNumberFormat="0" applyBorder="0" applyAlignment="0" applyProtection="0"/>
    <xf numFmtId="165" fontId="4" fillId="9" borderId="0" applyNumberFormat="0" applyBorder="0" applyAlignment="0" applyProtection="0"/>
    <xf numFmtId="165" fontId="4" fillId="10" borderId="0" applyNumberFormat="0" applyBorder="0" applyAlignment="0" applyProtection="0"/>
    <xf numFmtId="165" fontId="4" fillId="5" borderId="0" applyNumberFormat="0" applyBorder="0" applyAlignment="0" applyProtection="0"/>
    <xf numFmtId="165" fontId="4" fillId="8" borderId="0" applyNumberFormat="0" applyBorder="0" applyAlignment="0" applyProtection="0"/>
    <xf numFmtId="165" fontId="4" fillId="11" borderId="0" applyNumberFormat="0" applyBorder="0" applyAlignment="0" applyProtection="0"/>
    <xf numFmtId="165" fontId="5" fillId="12" borderId="0" applyNumberFormat="0" applyBorder="0" applyAlignment="0" applyProtection="0"/>
    <xf numFmtId="165" fontId="5" fillId="9" borderId="0" applyNumberFormat="0" applyBorder="0" applyAlignment="0" applyProtection="0"/>
    <xf numFmtId="165" fontId="5" fillId="10" borderId="0" applyNumberFormat="0" applyBorder="0" applyAlignment="0" applyProtection="0"/>
    <xf numFmtId="165" fontId="5" fillId="13" borderId="0" applyNumberFormat="0" applyBorder="0" applyAlignment="0" applyProtection="0"/>
    <xf numFmtId="165" fontId="5" fillId="14" borderId="0" applyNumberFormat="0" applyBorder="0" applyAlignment="0" applyProtection="0"/>
    <xf numFmtId="165" fontId="5" fillId="15" borderId="0" applyNumberFormat="0" applyBorder="0" applyAlignment="0" applyProtection="0"/>
    <xf numFmtId="165" fontId="6" fillId="0" borderId="0"/>
    <xf numFmtId="165" fontId="6" fillId="0" borderId="0"/>
    <xf numFmtId="165" fontId="7" fillId="16" borderId="0" applyNumberFormat="0" applyBorder="0" applyAlignment="0" applyProtection="0"/>
    <xf numFmtId="165" fontId="8" fillId="17" borderId="1" applyNumberFormat="0" applyAlignment="0" applyProtection="0"/>
    <xf numFmtId="165" fontId="9" fillId="18" borderId="2" applyNumberFormat="0" applyAlignment="0" applyProtection="0"/>
    <xf numFmtId="165" fontId="10" fillId="0" borderId="3" applyNumberFormat="0" applyFill="0" applyAlignment="0" applyProtection="0"/>
    <xf numFmtId="3" fontId="3" fillId="0" borderId="0" applyFont="0" applyFill="0" applyBorder="0" applyAlignment="0" applyProtection="0"/>
    <xf numFmtId="165" fontId="11" fillId="0" borderId="0" applyNumberFormat="0" applyFill="0" applyBorder="0" applyAlignment="0" applyProtection="0"/>
    <xf numFmtId="165" fontId="12" fillId="19" borderId="0" applyNumberFormat="0" applyBorder="0" applyAlignment="0" applyProtection="0"/>
    <xf numFmtId="165" fontId="12" fillId="20" borderId="0" applyNumberFormat="0" applyBorder="0" applyAlignment="0" applyProtection="0"/>
    <xf numFmtId="165" fontId="12" fillId="21" borderId="0" applyNumberFormat="0" applyBorder="0" applyAlignment="0" applyProtection="0"/>
    <xf numFmtId="165" fontId="5" fillId="22" borderId="0" applyNumberFormat="0" applyBorder="0" applyAlignment="0" applyProtection="0"/>
    <xf numFmtId="165" fontId="4" fillId="23" borderId="0" applyNumberFormat="0" applyBorder="0" applyAlignment="0" applyProtection="0"/>
    <xf numFmtId="165" fontId="4" fillId="23" borderId="0" applyNumberFormat="0" applyBorder="0" applyAlignment="0" applyProtection="0"/>
    <xf numFmtId="165" fontId="5" fillId="24" borderId="0" applyNumberFormat="0" applyBorder="0" applyAlignment="0" applyProtection="0"/>
    <xf numFmtId="165" fontId="5" fillId="25" borderId="0" applyNumberFormat="0" applyBorder="0" applyAlignment="0" applyProtection="0"/>
    <xf numFmtId="165" fontId="4" fillId="26" borderId="0" applyNumberFormat="0" applyBorder="0" applyAlignment="0" applyProtection="0"/>
    <xf numFmtId="165" fontId="4" fillId="27" borderId="0" applyNumberFormat="0" applyBorder="0" applyAlignment="0" applyProtection="0"/>
    <xf numFmtId="165" fontId="5" fillId="18" borderId="0" applyNumberFormat="0" applyBorder="0" applyAlignment="0" applyProtection="0"/>
    <xf numFmtId="165" fontId="5" fillId="18" borderId="0" applyNumberFormat="0" applyBorder="0" applyAlignment="0" applyProtection="0"/>
    <xf numFmtId="165" fontId="4" fillId="26" borderId="0" applyNumberFormat="0" applyBorder="0" applyAlignment="0" applyProtection="0"/>
    <xf numFmtId="165" fontId="4" fillId="16" borderId="0" applyNumberFormat="0" applyBorder="0" applyAlignment="0" applyProtection="0"/>
    <xf numFmtId="165" fontId="5" fillId="27" borderId="0" applyNumberFormat="0" applyBorder="0" applyAlignment="0" applyProtection="0"/>
    <xf numFmtId="165" fontId="5" fillId="22" borderId="0" applyNumberFormat="0" applyBorder="0" applyAlignment="0" applyProtection="0"/>
    <xf numFmtId="165" fontId="4" fillId="23" borderId="0" applyNumberFormat="0" applyBorder="0" applyAlignment="0" applyProtection="0"/>
    <xf numFmtId="165" fontId="4" fillId="27" borderId="0" applyNumberFormat="0" applyBorder="0" applyAlignment="0" applyProtection="0"/>
    <xf numFmtId="165" fontId="5" fillId="27" borderId="0" applyNumberFormat="0" applyBorder="0" applyAlignment="0" applyProtection="0"/>
    <xf numFmtId="165" fontId="5" fillId="28" borderId="0" applyNumberFormat="0" applyBorder="0" applyAlignment="0" applyProtection="0"/>
    <xf numFmtId="165" fontId="4" fillId="29" borderId="0" applyNumberFormat="0" applyBorder="0" applyAlignment="0" applyProtection="0"/>
    <xf numFmtId="165" fontId="4" fillId="23" borderId="0" applyNumberFormat="0" applyBorder="0" applyAlignment="0" applyProtection="0"/>
    <xf numFmtId="165" fontId="5" fillId="24" borderId="0" applyNumberFormat="0" applyBorder="0" applyAlignment="0" applyProtection="0"/>
    <xf numFmtId="165" fontId="5" fillId="30" borderId="0" applyNumberFormat="0" applyBorder="0" applyAlignment="0" applyProtection="0"/>
    <xf numFmtId="165" fontId="4" fillId="26" borderId="0" applyNumberFormat="0" applyBorder="0" applyAlignment="0" applyProtection="0"/>
    <xf numFmtId="165" fontId="4" fillId="31" borderId="0" applyNumberFormat="0" applyBorder="0" applyAlignment="0" applyProtection="0"/>
    <xf numFmtId="165" fontId="5" fillId="31" borderId="0" applyNumberFormat="0" applyBorder="0" applyAlignment="0" applyProtection="0"/>
    <xf numFmtId="165" fontId="13" fillId="31" borderId="1" applyNumberFormat="0" applyAlignment="0" applyProtection="0"/>
    <xf numFmtId="165" fontId="14" fillId="0" borderId="0" applyFont="0" applyFill="0" applyBorder="0" applyAlignment="0" applyProtection="0"/>
    <xf numFmtId="165" fontId="15" fillId="32" borderId="0" applyNumberFormat="0" applyBorder="0" applyAlignment="0" applyProtection="0"/>
    <xf numFmtId="164" fontId="3" fillId="0" borderId="0" applyFont="0" applyFill="0" applyBorder="0" applyAlignment="0" applyProtection="0"/>
    <xf numFmtId="165" fontId="16" fillId="33" borderId="0" applyNumberFormat="0" applyBorder="0" applyAlignment="0" applyProtection="0"/>
    <xf numFmtId="165" fontId="6" fillId="0" borderId="0"/>
    <xf numFmtId="165" fontId="6" fillId="0" borderId="0"/>
    <xf numFmtId="165" fontId="6" fillId="26" borderId="4" applyNumberFormat="0" applyFont="0" applyAlignment="0" applyProtection="0"/>
    <xf numFmtId="165" fontId="17" fillId="17" borderId="5" applyNumberFormat="0" applyAlignment="0" applyProtection="0"/>
    <xf numFmtId="165" fontId="18" fillId="0" borderId="0" applyNumberFormat="0" applyFill="0" applyBorder="0" applyAlignment="0" applyProtection="0"/>
    <xf numFmtId="165" fontId="19" fillId="0" borderId="0" applyNumberFormat="0" applyFill="0" applyBorder="0" applyAlignment="0" applyProtection="0"/>
    <xf numFmtId="165" fontId="20" fillId="0" borderId="0" applyNumberFormat="0" applyFill="0" applyBorder="0" applyAlignment="0" applyProtection="0"/>
    <xf numFmtId="165" fontId="21" fillId="0" borderId="6" applyNumberFormat="0" applyFill="0" applyAlignment="0" applyProtection="0"/>
    <xf numFmtId="165" fontId="22" fillId="0" borderId="7" applyNumberFormat="0" applyFill="0" applyAlignment="0" applyProtection="0"/>
    <xf numFmtId="165" fontId="11" fillId="0" borderId="8" applyNumberFormat="0" applyFill="0" applyAlignment="0" applyProtection="0"/>
    <xf numFmtId="165" fontId="23" fillId="0" borderId="0" applyNumberFormat="0" applyFill="0" applyBorder="0" applyAlignment="0" applyProtection="0"/>
    <xf numFmtId="165" fontId="12" fillId="0" borderId="9" applyNumberFormat="0" applyFill="0" applyAlignment="0" applyProtection="0"/>
    <xf numFmtId="165" fontId="3" fillId="0" borderId="0"/>
    <xf numFmtId="165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/>
    <xf numFmtId="165" fontId="3" fillId="0" borderId="0"/>
    <xf numFmtId="165" fontId="3" fillId="0" borderId="0"/>
    <xf numFmtId="165" fontId="42" fillId="0" borderId="0"/>
    <xf numFmtId="165" fontId="43" fillId="0" borderId="0"/>
    <xf numFmtId="0" fontId="42" fillId="0" borderId="0"/>
    <xf numFmtId="0" fontId="43" fillId="0" borderId="0"/>
  </cellStyleXfs>
  <cellXfs count="611">
    <xf numFmtId="165" fontId="0" fillId="0" borderId="0" xfId="0"/>
    <xf numFmtId="165" fontId="0" fillId="0" borderId="0" xfId="0" applyBorder="1"/>
    <xf numFmtId="165" fontId="0" fillId="0" borderId="0" xfId="0" applyFill="1" applyBorder="1"/>
    <xf numFmtId="165" fontId="30" fillId="0" borderId="0" xfId="60" applyFont="1" applyFill="1" applyBorder="1" applyAlignment="1">
      <alignment horizontal="center" vertical="center"/>
    </xf>
    <xf numFmtId="165" fontId="29" fillId="0" borderId="0" xfId="60" applyFont="1" applyFill="1" applyBorder="1" applyAlignment="1">
      <alignment horizontal="left" vertical="center"/>
    </xf>
    <xf numFmtId="165" fontId="34" fillId="0" borderId="0" xfId="0" applyFont="1"/>
    <xf numFmtId="165" fontId="30" fillId="0" borderId="0" xfId="0" applyFont="1" applyFill="1" applyBorder="1" applyAlignment="1">
      <alignment horizontal="center"/>
    </xf>
    <xf numFmtId="165" fontId="29" fillId="0" borderId="0" xfId="0" applyFont="1" applyFill="1" applyBorder="1" applyAlignment="1">
      <alignment horizontal="left" vertical="center" indent="2"/>
    </xf>
    <xf numFmtId="165" fontId="29" fillId="0" borderId="0" xfId="0" applyFont="1" applyFill="1" applyBorder="1"/>
    <xf numFmtId="4" fontId="0" fillId="0" borderId="0" xfId="0" applyNumberFormat="1"/>
    <xf numFmtId="166" fontId="34" fillId="0" borderId="0" xfId="0" applyNumberFormat="1" applyFont="1"/>
    <xf numFmtId="166" fontId="34" fillId="0" borderId="0" xfId="0" applyNumberFormat="1" applyFont="1" applyBorder="1"/>
    <xf numFmtId="165" fontId="29" fillId="0" borderId="0" xfId="19" applyFont="1" applyFill="1" applyBorder="1" applyAlignment="1">
      <alignment horizontal="left" vertical="center" wrapText="1" indent="2"/>
    </xf>
    <xf numFmtId="165" fontId="30" fillId="0" borderId="0" xfId="60" applyFont="1" applyFill="1" applyBorder="1" applyAlignment="1">
      <alignment horizontal="left" vertical="center"/>
    </xf>
    <xf numFmtId="165" fontId="30" fillId="0" borderId="0" xfId="60" applyFont="1" applyFill="1" applyBorder="1" applyAlignment="1">
      <alignment horizontal="left" vertical="center" indent="1"/>
    </xf>
    <xf numFmtId="165" fontId="32" fillId="0" borderId="0" xfId="19" applyFont="1" applyFill="1" applyBorder="1" applyAlignment="1">
      <alignment horizontal="left" vertical="center" wrapText="1" indent="2"/>
    </xf>
    <xf numFmtId="165" fontId="34" fillId="0" borderId="0" xfId="0" applyFont="1" applyFill="1" applyBorder="1"/>
    <xf numFmtId="165" fontId="0" fillId="0" borderId="0" xfId="0" applyFill="1"/>
    <xf numFmtId="165" fontId="30" fillId="0" borderId="0" xfId="0" applyFont="1" applyFill="1" applyBorder="1" applyAlignment="1">
      <alignment horizontal="center" vertical="center" wrapText="1"/>
    </xf>
    <xf numFmtId="165" fontId="30" fillId="0" borderId="0" xfId="0" applyFont="1" applyFill="1" applyBorder="1" applyAlignment="1">
      <alignment horizontal="center" vertical="center"/>
    </xf>
    <xf numFmtId="165" fontId="30" fillId="0" borderId="11" xfId="0" applyFont="1" applyFill="1" applyBorder="1" applyAlignment="1">
      <alignment horizontal="center" vertical="center" wrapText="1"/>
    </xf>
    <xf numFmtId="49" fontId="30" fillId="0" borderId="1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165" fontId="29" fillId="0" borderId="13" xfId="19" applyFont="1" applyFill="1" applyBorder="1" applyAlignment="1">
      <alignment horizontal="left" vertical="center" wrapText="1" indent="1"/>
    </xf>
    <xf numFmtId="165" fontId="32" fillId="0" borderId="13" xfId="19" applyFont="1" applyFill="1" applyBorder="1" applyAlignment="1">
      <alignment horizontal="left" vertical="center" wrapText="1" indent="1"/>
    </xf>
    <xf numFmtId="165" fontId="29" fillId="0" borderId="14" xfId="19" applyFont="1" applyFill="1" applyBorder="1" applyAlignment="1">
      <alignment horizontal="left" vertical="center" wrapText="1" indent="1"/>
    </xf>
    <xf numFmtId="165" fontId="29" fillId="0" borderId="14" xfId="60" applyFont="1" applyFill="1" applyBorder="1" applyAlignment="1">
      <alignment horizontal="left" vertical="center" indent="1"/>
    </xf>
    <xf numFmtId="165" fontId="29" fillId="0" borderId="12" xfId="19" applyFont="1" applyFill="1" applyBorder="1" applyAlignment="1">
      <alignment horizontal="left" vertical="center" wrapText="1" indent="1"/>
    </xf>
    <xf numFmtId="165" fontId="30" fillId="0" borderId="15" xfId="60" applyFont="1" applyFill="1" applyBorder="1" applyAlignment="1">
      <alignment horizontal="left" vertical="center" indent="1"/>
    </xf>
    <xf numFmtId="165" fontId="34" fillId="0" borderId="0" xfId="0" applyFont="1" applyFill="1"/>
    <xf numFmtId="166" fontId="29" fillId="0" borderId="0" xfId="0" applyNumberFormat="1" applyFont="1" applyFill="1" applyBorder="1" applyAlignment="1">
      <alignment horizontal="right" vertical="center" indent="1"/>
    </xf>
    <xf numFmtId="166" fontId="29" fillId="0" borderId="13" xfId="0" applyNumberFormat="1" applyFont="1" applyFill="1" applyBorder="1" applyAlignment="1">
      <alignment horizontal="right" vertical="center" indent="1"/>
    </xf>
    <xf numFmtId="166" fontId="29" fillId="0" borderId="18" xfId="0" applyNumberFormat="1" applyFont="1" applyFill="1" applyBorder="1" applyAlignment="1">
      <alignment horizontal="right" vertical="center" indent="1"/>
    </xf>
    <xf numFmtId="165" fontId="30" fillId="0" borderId="0" xfId="0" applyFont="1" applyFill="1" applyBorder="1" applyAlignment="1">
      <alignment horizontal="center" vertical="top" wrapText="1"/>
    </xf>
    <xf numFmtId="165" fontId="30" fillId="0" borderId="0" xfId="0" applyFont="1" applyFill="1" applyBorder="1" applyAlignment="1">
      <alignment horizontal="right" indent="2"/>
    </xf>
    <xf numFmtId="168" fontId="30" fillId="0" borderId="0" xfId="0" applyNumberFormat="1" applyFont="1" applyFill="1" applyBorder="1" applyAlignment="1">
      <alignment horizontal="right" vertical="center" indent="1"/>
    </xf>
    <xf numFmtId="165" fontId="30" fillId="0" borderId="0" xfId="0" applyFont="1" applyFill="1" applyBorder="1" applyAlignment="1">
      <alignment horizontal="right" vertical="center" indent="1"/>
    </xf>
    <xf numFmtId="165" fontId="29" fillId="0" borderId="0" xfId="0" applyFont="1" applyFill="1" applyBorder="1" applyAlignment="1">
      <alignment horizontal="right" vertical="center" indent="1"/>
    </xf>
    <xf numFmtId="168" fontId="29" fillId="0" borderId="0" xfId="0" applyNumberFormat="1" applyFont="1" applyFill="1" applyBorder="1" applyAlignment="1">
      <alignment horizontal="right" vertical="center" indent="1"/>
    </xf>
    <xf numFmtId="169" fontId="34" fillId="0" borderId="0" xfId="0" applyNumberFormat="1" applyFont="1" applyAlignment="1">
      <alignment horizontal="right" vertical="center" indent="1"/>
    </xf>
    <xf numFmtId="169" fontId="34" fillId="0" borderId="0" xfId="0" applyNumberFormat="1" applyFont="1" applyFill="1" applyAlignment="1">
      <alignment horizontal="right" vertical="center" indent="1"/>
    </xf>
    <xf numFmtId="165" fontId="34" fillId="0" borderId="0" xfId="0" applyFont="1" applyAlignment="1">
      <alignment horizontal="right" vertical="center" indent="1"/>
    </xf>
    <xf numFmtId="165" fontId="3" fillId="0" borderId="0" xfId="0" applyFont="1"/>
    <xf numFmtId="165" fontId="3" fillId="0" borderId="0" xfId="72" applyFill="1"/>
    <xf numFmtId="165" fontId="3" fillId="0" borderId="0" xfId="72"/>
    <xf numFmtId="49" fontId="30" fillId="0" borderId="0" xfId="71" applyNumberFormat="1" applyFont="1" applyFill="1" applyBorder="1" applyAlignment="1">
      <alignment horizontal="center" vertical="center" wrapText="1"/>
    </xf>
    <xf numFmtId="165" fontId="28" fillId="0" borderId="0" xfId="72" applyFont="1"/>
    <xf numFmtId="165" fontId="28" fillId="0" borderId="0" xfId="72" applyFont="1" applyFill="1" applyBorder="1"/>
    <xf numFmtId="165" fontId="29" fillId="0" borderId="13" xfId="71" applyFont="1" applyFill="1" applyBorder="1" applyAlignment="1">
      <alignment horizontal="left" vertical="center" wrapText="1" indent="1"/>
    </xf>
    <xf numFmtId="165" fontId="32" fillId="0" borderId="13" xfId="71" applyFont="1" applyFill="1" applyBorder="1" applyAlignment="1">
      <alignment horizontal="left" vertical="center" wrapText="1" indent="1"/>
    </xf>
    <xf numFmtId="165" fontId="32" fillId="0" borderId="0" xfId="71" applyFont="1" applyFill="1" applyBorder="1" applyAlignment="1">
      <alignment horizontal="left" vertical="center" wrapText="1" indent="1"/>
    </xf>
    <xf numFmtId="165" fontId="29" fillId="0" borderId="14" xfId="71" applyFont="1" applyFill="1" applyBorder="1" applyAlignment="1">
      <alignment horizontal="left" vertical="center" wrapText="1" indent="1"/>
    </xf>
    <xf numFmtId="165" fontId="35" fillId="0" borderId="0" xfId="72" applyFont="1" applyFill="1" applyBorder="1" applyAlignment="1">
      <alignment horizontal="center" vertical="center" wrapText="1"/>
    </xf>
    <xf numFmtId="165" fontId="33" fillId="0" borderId="0" xfId="72" applyFont="1" applyFill="1" applyBorder="1" applyAlignment="1">
      <alignment horizontal="center" vertical="center" wrapText="1"/>
    </xf>
    <xf numFmtId="165" fontId="29" fillId="0" borderId="0" xfId="72" applyFont="1"/>
    <xf numFmtId="165" fontId="29" fillId="0" borderId="0" xfId="72" applyFont="1" applyFill="1" applyBorder="1"/>
    <xf numFmtId="172" fontId="33" fillId="0" borderId="0" xfId="72" applyNumberFormat="1" applyFont="1" applyFill="1" applyBorder="1" applyAlignment="1">
      <alignment horizontal="center" vertical="center" wrapText="1"/>
    </xf>
    <xf numFmtId="171" fontId="30" fillId="0" borderId="0" xfId="72" applyNumberFormat="1" applyFont="1" applyFill="1" applyBorder="1" applyAlignment="1">
      <alignment horizontal="right" vertical="center" wrapText="1" indent="1"/>
    </xf>
    <xf numFmtId="173" fontId="32" fillId="0" borderId="17" xfId="72" applyNumberFormat="1" applyFont="1" applyFill="1" applyBorder="1" applyAlignment="1">
      <alignment horizontal="left" vertical="center" wrapText="1" indent="1"/>
    </xf>
    <xf numFmtId="165" fontId="32" fillId="0" borderId="0" xfId="72" applyFont="1" applyFill="1" applyBorder="1" applyAlignment="1">
      <alignment horizontal="left" vertical="center" wrapText="1" indent="1"/>
    </xf>
    <xf numFmtId="171" fontId="29" fillId="0" borderId="50" xfId="72" applyNumberFormat="1" applyFont="1" applyFill="1" applyBorder="1" applyAlignment="1">
      <alignment horizontal="right" vertical="center" wrapText="1" indent="1"/>
    </xf>
    <xf numFmtId="171" fontId="29" fillId="0" borderId="0" xfId="72" applyNumberFormat="1" applyFont="1" applyFill="1" applyBorder="1" applyAlignment="1">
      <alignment horizontal="right" vertical="center" wrapText="1" indent="1"/>
    </xf>
    <xf numFmtId="165" fontId="28" fillId="0" borderId="0" xfId="72" applyFont="1" applyFill="1"/>
    <xf numFmtId="173" fontId="32" fillId="0" borderId="13" xfId="72" applyNumberFormat="1" applyFont="1" applyFill="1" applyBorder="1" applyAlignment="1">
      <alignment horizontal="left" vertical="center" wrapText="1" indent="1"/>
    </xf>
    <xf numFmtId="172" fontId="32" fillId="0" borderId="0" xfId="72" applyNumberFormat="1" applyFont="1" applyFill="1" applyBorder="1" applyAlignment="1">
      <alignment horizontal="left" vertical="center" wrapText="1" indent="1"/>
    </xf>
    <xf numFmtId="167" fontId="29" fillId="0" borderId="13" xfId="72" applyNumberFormat="1" applyFont="1" applyFill="1" applyBorder="1" applyAlignment="1">
      <alignment horizontal="right" vertical="center" indent="1"/>
    </xf>
    <xf numFmtId="173" fontId="32" fillId="0" borderId="18" xfId="72" applyNumberFormat="1" applyFont="1" applyFill="1" applyBorder="1" applyAlignment="1">
      <alignment horizontal="left" vertical="center" wrapText="1" indent="1"/>
    </xf>
    <xf numFmtId="165" fontId="29" fillId="0" borderId="17" xfId="71" applyFont="1" applyFill="1" applyBorder="1" applyAlignment="1">
      <alignment horizontal="left" vertical="center" wrapText="1" indent="1"/>
    </xf>
    <xf numFmtId="171" fontId="29" fillId="0" borderId="15" xfId="72" applyNumberFormat="1" applyFont="1" applyFill="1" applyBorder="1" applyAlignment="1">
      <alignment horizontal="right" vertical="center" wrapText="1" indent="1"/>
    </xf>
    <xf numFmtId="171" fontId="29" fillId="0" borderId="17" xfId="72" applyNumberFormat="1" applyFont="1" applyFill="1" applyBorder="1" applyAlignment="1">
      <alignment horizontal="right" vertical="center" wrapText="1" indent="1"/>
    </xf>
    <xf numFmtId="171" fontId="29" fillId="0" borderId="38" xfId="72" applyNumberFormat="1" applyFont="1" applyFill="1" applyBorder="1" applyAlignment="1">
      <alignment horizontal="right" vertical="center" wrapText="1" indent="1"/>
    </xf>
    <xf numFmtId="167" fontId="29" fillId="0" borderId="17" xfId="72" applyNumberFormat="1" applyFont="1" applyFill="1" applyBorder="1" applyAlignment="1">
      <alignment horizontal="right" vertical="center" indent="1"/>
    </xf>
    <xf numFmtId="171" fontId="29" fillId="0" borderId="13" xfId="72" applyNumberFormat="1" applyFont="1" applyFill="1" applyBorder="1" applyAlignment="1">
      <alignment horizontal="right" vertical="center" wrapText="1" indent="1"/>
    </xf>
    <xf numFmtId="171" fontId="29" fillId="0" borderId="39" xfId="72" applyNumberFormat="1" applyFont="1" applyFill="1" applyBorder="1" applyAlignment="1">
      <alignment horizontal="right" vertical="center" wrapText="1" indent="1"/>
    </xf>
    <xf numFmtId="171" fontId="29" fillId="0" borderId="19" xfId="72" applyNumberFormat="1" applyFont="1" applyFill="1" applyBorder="1" applyAlignment="1">
      <alignment horizontal="right" vertical="center" wrapText="1" indent="1"/>
    </xf>
    <xf numFmtId="171" fontId="29" fillId="0" borderId="14" xfId="72" applyNumberFormat="1" applyFont="1" applyFill="1" applyBorder="1" applyAlignment="1">
      <alignment horizontal="right" vertical="center" wrapText="1" indent="1"/>
    </xf>
    <xf numFmtId="165" fontId="30" fillId="0" borderId="0" xfId="71" applyFont="1" applyFill="1" applyAlignment="1"/>
    <xf numFmtId="168" fontId="0" fillId="0" borderId="0" xfId="0" applyNumberFormat="1"/>
    <xf numFmtId="171" fontId="29" fillId="0" borderId="54" xfId="72" applyNumberFormat="1" applyFont="1" applyFill="1" applyBorder="1" applyAlignment="1">
      <alignment horizontal="right" vertical="center" wrapText="1" indent="1"/>
    </xf>
    <xf numFmtId="171" fontId="29" fillId="0" borderId="55" xfId="72" applyNumberFormat="1" applyFont="1" applyFill="1" applyBorder="1" applyAlignment="1">
      <alignment horizontal="right" vertical="center" wrapText="1" indent="1"/>
    </xf>
    <xf numFmtId="171" fontId="29" fillId="0" borderId="56" xfId="72" applyNumberFormat="1" applyFont="1" applyFill="1" applyBorder="1" applyAlignment="1">
      <alignment horizontal="right" vertical="center" wrapText="1" indent="1"/>
    </xf>
    <xf numFmtId="171" fontId="29" fillId="0" borderId="57" xfId="72" applyNumberFormat="1" applyFont="1" applyFill="1" applyBorder="1" applyAlignment="1">
      <alignment horizontal="right" vertical="center" wrapText="1" indent="1"/>
    </xf>
    <xf numFmtId="171" fontId="29" fillId="0" borderId="58" xfId="72" applyNumberFormat="1" applyFont="1" applyFill="1" applyBorder="1" applyAlignment="1">
      <alignment horizontal="right" vertical="center" wrapText="1" indent="1"/>
    </xf>
    <xf numFmtId="171" fontId="29" fillId="0" borderId="59" xfId="72" applyNumberFormat="1" applyFont="1" applyFill="1" applyBorder="1" applyAlignment="1">
      <alignment horizontal="right" vertical="center" wrapText="1" indent="1"/>
    </xf>
    <xf numFmtId="171" fontId="29" fillId="0" borderId="60" xfId="72" applyNumberFormat="1" applyFont="1" applyFill="1" applyBorder="1" applyAlignment="1">
      <alignment horizontal="right" vertical="center" wrapText="1" indent="1"/>
    </xf>
    <xf numFmtId="165" fontId="29" fillId="0" borderId="11" xfId="71" applyFont="1" applyFill="1" applyBorder="1" applyAlignment="1">
      <alignment horizontal="left" vertical="center" wrapText="1" indent="1"/>
    </xf>
    <xf numFmtId="171" fontId="29" fillId="0" borderId="11" xfId="72" applyNumberFormat="1" applyFont="1" applyFill="1" applyBorder="1" applyAlignment="1">
      <alignment horizontal="right" vertical="center" wrapText="1" indent="1"/>
    </xf>
    <xf numFmtId="165" fontId="28" fillId="0" borderId="11" xfId="72" applyFont="1" applyFill="1" applyBorder="1"/>
    <xf numFmtId="167" fontId="29" fillId="0" borderId="14" xfId="72" applyNumberFormat="1" applyFont="1" applyFill="1" applyBorder="1" applyAlignment="1">
      <alignment horizontal="right" vertical="center" indent="1"/>
    </xf>
    <xf numFmtId="169" fontId="30" fillId="0" borderId="45" xfId="76" applyNumberFormat="1" applyFont="1" applyFill="1" applyBorder="1" applyAlignment="1">
      <alignment horizontal="right" vertical="center" indent="1"/>
    </xf>
    <xf numFmtId="169" fontId="29" fillId="0" borderId="43" xfId="76" applyNumberFormat="1" applyFont="1" applyFill="1" applyBorder="1" applyAlignment="1">
      <alignment horizontal="right" vertical="center" indent="1"/>
    </xf>
    <xf numFmtId="169" fontId="29" fillId="0" borderId="46" xfId="76" applyNumberFormat="1" applyFont="1" applyFill="1" applyBorder="1" applyAlignment="1">
      <alignment horizontal="right" vertical="center" indent="1"/>
    </xf>
    <xf numFmtId="165" fontId="36" fillId="0" borderId="0" xfId="0" applyFont="1" applyFill="1" applyBorder="1" applyAlignment="1">
      <alignment horizontal="right" vertical="center" indent="1"/>
    </xf>
    <xf numFmtId="165" fontId="37" fillId="0" borderId="0" xfId="0" applyFont="1" applyFill="1" applyBorder="1" applyAlignment="1">
      <alignment horizontal="right" vertical="center" indent="1"/>
    </xf>
    <xf numFmtId="169" fontId="38" fillId="0" borderId="0" xfId="0" applyNumberFormat="1" applyFont="1" applyFill="1" applyAlignment="1">
      <alignment horizontal="right" vertical="center" indent="1"/>
    </xf>
    <xf numFmtId="166" fontId="38" fillId="0" borderId="0" xfId="0" applyNumberFormat="1" applyFont="1" applyFill="1" applyAlignment="1">
      <alignment horizontal="right" vertical="center" indent="1"/>
    </xf>
    <xf numFmtId="166" fontId="30" fillId="36" borderId="16" xfId="0" applyNumberFormat="1" applyFont="1" applyFill="1" applyBorder="1" applyAlignment="1">
      <alignment horizontal="right" vertical="center" indent="1"/>
    </xf>
    <xf numFmtId="165" fontId="30" fillId="36" borderId="16" xfId="0" applyFont="1" applyFill="1" applyBorder="1" applyAlignment="1">
      <alignment horizontal="center" vertical="center" wrapText="1"/>
    </xf>
    <xf numFmtId="165" fontId="30" fillId="36" borderId="16" xfId="60" applyFont="1" applyFill="1" applyBorder="1" applyAlignment="1">
      <alignment horizontal="center" vertical="center" wrapText="1"/>
    </xf>
    <xf numFmtId="172" fontId="33" fillId="36" borderId="16" xfId="72" applyNumberFormat="1" applyFont="1" applyFill="1" applyBorder="1" applyAlignment="1">
      <alignment horizontal="center" vertical="center" wrapText="1"/>
    </xf>
    <xf numFmtId="171" fontId="30" fillId="36" borderId="20" xfId="72" applyNumberFormat="1" applyFont="1" applyFill="1" applyBorder="1" applyAlignment="1">
      <alignment horizontal="right" vertical="center" wrapText="1" indent="1"/>
    </xf>
    <xf numFmtId="171" fontId="30" fillId="36" borderId="53" xfId="72" applyNumberFormat="1" applyFont="1" applyFill="1" applyBorder="1" applyAlignment="1">
      <alignment horizontal="right" vertical="center" wrapText="1" indent="1"/>
    </xf>
    <xf numFmtId="171" fontId="30" fillId="36" borderId="49" xfId="72" applyNumberFormat="1" applyFont="1" applyFill="1" applyBorder="1" applyAlignment="1">
      <alignment horizontal="right" vertical="center" wrapText="1" indent="1"/>
    </xf>
    <xf numFmtId="171" fontId="30" fillId="36" borderId="22" xfId="72" applyNumberFormat="1" applyFont="1" applyFill="1" applyBorder="1" applyAlignment="1">
      <alignment horizontal="right" vertical="center" wrapText="1" indent="1"/>
    </xf>
    <xf numFmtId="167" fontId="35" fillId="36" borderId="16" xfId="72" applyNumberFormat="1" applyFont="1" applyFill="1" applyBorder="1" applyAlignment="1">
      <alignment horizontal="right" vertical="center" indent="1"/>
    </xf>
    <xf numFmtId="171" fontId="30" fillId="36" borderId="16" xfId="72" applyNumberFormat="1" applyFont="1" applyFill="1" applyBorder="1" applyAlignment="1">
      <alignment horizontal="right" vertical="center" wrapText="1" indent="1"/>
    </xf>
    <xf numFmtId="167" fontId="30" fillId="36" borderId="16" xfId="72" applyNumberFormat="1" applyFont="1" applyFill="1" applyBorder="1" applyAlignment="1">
      <alignment horizontal="right" vertical="center" indent="1"/>
    </xf>
    <xf numFmtId="165" fontId="30" fillId="0" borderId="0" xfId="19" applyFont="1" applyBorder="1" applyAlignment="1">
      <alignment horizontal="center" wrapText="1"/>
    </xf>
    <xf numFmtId="165" fontId="30" fillId="0" borderId="0" xfId="19" applyFont="1" applyFill="1" applyBorder="1" applyAlignment="1">
      <alignment horizontal="left" wrapText="1" indent="2"/>
    </xf>
    <xf numFmtId="165" fontId="29" fillId="0" borderId="0" xfId="19" applyFont="1" applyFill="1" applyBorder="1" applyAlignment="1">
      <alignment horizontal="left" wrapText="1" indent="2"/>
    </xf>
    <xf numFmtId="166" fontId="29" fillId="0" borderId="42" xfId="0" applyNumberFormat="1" applyFont="1" applyFill="1" applyBorder="1" applyAlignment="1">
      <alignment horizontal="right" vertical="center" indent="1"/>
    </xf>
    <xf numFmtId="166" fontId="29" fillId="0" borderId="43" xfId="0" applyNumberFormat="1" applyFont="1" applyFill="1" applyBorder="1" applyAlignment="1">
      <alignment horizontal="right" vertical="center" indent="1"/>
    </xf>
    <xf numFmtId="166" fontId="29" fillId="0" borderId="44" xfId="0" applyNumberFormat="1" applyFont="1" applyFill="1" applyBorder="1" applyAlignment="1">
      <alignment horizontal="right" vertical="center" indent="1"/>
    </xf>
    <xf numFmtId="165" fontId="30" fillId="36" borderId="20" xfId="0" applyFont="1" applyFill="1" applyBorder="1" applyAlignment="1">
      <alignment horizontal="right" vertical="center" indent="1"/>
    </xf>
    <xf numFmtId="166" fontId="30" fillId="36" borderId="20" xfId="0" applyNumberFormat="1" applyFont="1" applyFill="1" applyBorder="1" applyAlignment="1">
      <alignment horizontal="right" vertical="center" indent="1"/>
    </xf>
    <xf numFmtId="166" fontId="30" fillId="36" borderId="20" xfId="60" applyNumberFormat="1" applyFont="1" applyFill="1" applyBorder="1" applyAlignment="1">
      <alignment horizontal="right" vertical="center" indent="1"/>
    </xf>
    <xf numFmtId="165" fontId="29" fillId="0" borderId="11" xfId="19" applyFont="1" applyFill="1" applyBorder="1" applyAlignment="1">
      <alignment horizontal="left" vertical="center" wrapText="1" indent="1"/>
    </xf>
    <xf numFmtId="167" fontId="0" fillId="0" borderId="0" xfId="0" applyNumberFormat="1"/>
    <xf numFmtId="165" fontId="28" fillId="0" borderId="0" xfId="0" applyFont="1"/>
    <xf numFmtId="171" fontId="29" fillId="0" borderId="18" xfId="72" applyNumberFormat="1" applyFont="1" applyFill="1" applyBorder="1" applyAlignment="1">
      <alignment horizontal="right" vertical="center" wrapText="1" indent="1"/>
    </xf>
    <xf numFmtId="165" fontId="28" fillId="0" borderId="0" xfId="0" applyFont="1" applyFill="1" applyBorder="1"/>
    <xf numFmtId="171" fontId="0" fillId="0" borderId="0" xfId="0" applyNumberFormat="1"/>
    <xf numFmtId="168" fontId="29" fillId="0" borderId="17" xfId="71" applyNumberFormat="1" applyFont="1" applyFill="1" applyBorder="1" applyAlignment="1">
      <alignment horizontal="right" vertical="center" indent="1"/>
    </xf>
    <xf numFmtId="168" fontId="29" fillId="0" borderId="13" xfId="71" applyNumberFormat="1" applyFont="1" applyFill="1" applyBorder="1" applyAlignment="1">
      <alignment horizontal="right" vertical="center" indent="1"/>
    </xf>
    <xf numFmtId="168" fontId="29" fillId="0" borderId="11" xfId="71" applyNumberFormat="1" applyFont="1" applyFill="1" applyBorder="1" applyAlignment="1">
      <alignment horizontal="right" vertical="center" indent="1"/>
    </xf>
    <xf numFmtId="49" fontId="30" fillId="36" borderId="25" xfId="71" applyNumberFormat="1" applyFont="1" applyFill="1" applyBorder="1" applyAlignment="1">
      <alignment horizontal="center" vertical="center" wrapText="1"/>
    </xf>
    <xf numFmtId="2" fontId="30" fillId="36" borderId="16" xfId="71" applyNumberFormat="1" applyFont="1" applyFill="1" applyBorder="1" applyAlignment="1">
      <alignment horizontal="center" vertical="center" wrapText="1"/>
    </xf>
    <xf numFmtId="2" fontId="30" fillId="0" borderId="0" xfId="71" applyNumberFormat="1" applyFont="1" applyFill="1" applyBorder="1" applyAlignment="1">
      <alignment horizontal="center" vertical="center" wrapText="1"/>
    </xf>
    <xf numFmtId="49" fontId="30" fillId="36" borderId="18" xfId="71" applyNumberFormat="1" applyFont="1" applyFill="1" applyBorder="1" applyAlignment="1">
      <alignment horizontal="center" vertical="center" wrapText="1"/>
    </xf>
    <xf numFmtId="2" fontId="30" fillId="36" borderId="18" xfId="71" applyNumberFormat="1" applyFont="1" applyFill="1" applyBorder="1" applyAlignment="1">
      <alignment horizontal="center" vertical="center" wrapText="1"/>
    </xf>
    <xf numFmtId="165" fontId="29" fillId="0" borderId="13" xfId="71" applyFont="1" applyFill="1" applyBorder="1" applyAlignment="1">
      <alignment horizontal="left" vertical="center" indent="1"/>
    </xf>
    <xf numFmtId="165" fontId="29" fillId="0" borderId="0" xfId="71" applyFont="1" applyFill="1" applyBorder="1" applyAlignment="1">
      <alignment horizontal="left" vertical="center" indent="1"/>
    </xf>
    <xf numFmtId="165" fontId="29" fillId="0" borderId="11" xfId="71" applyFont="1" applyFill="1" applyBorder="1" applyAlignment="1">
      <alignment horizontal="left" vertical="center" indent="1"/>
    </xf>
    <xf numFmtId="165" fontId="29" fillId="0" borderId="14" xfId="71" applyFont="1" applyFill="1" applyBorder="1" applyAlignment="1">
      <alignment horizontal="left" vertical="center" indent="1"/>
    </xf>
    <xf numFmtId="167" fontId="3" fillId="35" borderId="0" xfId="0" applyNumberFormat="1" applyFont="1" applyFill="1"/>
    <xf numFmtId="167" fontId="3" fillId="34" borderId="0" xfId="0" applyNumberFormat="1" applyFont="1" applyFill="1"/>
    <xf numFmtId="165" fontId="26" fillId="0" borderId="0" xfId="71" applyFont="1" applyFill="1" applyAlignment="1"/>
    <xf numFmtId="165" fontId="25" fillId="0" borderId="0" xfId="71" applyFont="1" applyFill="1" applyBorder="1" applyAlignment="1">
      <alignment horizontal="center" vertical="center"/>
    </xf>
    <xf numFmtId="170" fontId="25" fillId="0" borderId="0" xfId="71" applyNumberFormat="1" applyFont="1" applyFill="1" applyBorder="1" applyAlignment="1">
      <alignment horizontal="right" vertical="center"/>
    </xf>
    <xf numFmtId="167" fontId="25" fillId="0" borderId="0" xfId="71" applyNumberFormat="1" applyFont="1" applyFill="1" applyBorder="1" applyAlignment="1">
      <alignment horizontal="right" vertical="center"/>
    </xf>
    <xf numFmtId="165" fontId="25" fillId="0" borderId="0" xfId="71" applyFont="1" applyFill="1" applyBorder="1" applyAlignment="1">
      <alignment horizontal="center" vertical="center" wrapText="1" shrinkToFit="1"/>
    </xf>
    <xf numFmtId="49" fontId="25" fillId="0" borderId="0" xfId="71" applyNumberFormat="1" applyFont="1" applyFill="1" applyBorder="1" applyAlignment="1">
      <alignment horizontal="center" vertical="center" wrapText="1"/>
    </xf>
    <xf numFmtId="165" fontId="26" fillId="0" borderId="0" xfId="71" applyFont="1" applyFill="1" applyBorder="1" applyAlignment="1"/>
    <xf numFmtId="165" fontId="26" fillId="0" borderId="21" xfId="71" applyFont="1" applyFill="1" applyBorder="1" applyAlignment="1"/>
    <xf numFmtId="2" fontId="25" fillId="0" borderId="21" xfId="71" applyNumberFormat="1" applyFont="1" applyFill="1" applyBorder="1" applyAlignment="1">
      <alignment horizontal="center"/>
    </xf>
    <xf numFmtId="2" fontId="25" fillId="0" borderId="0" xfId="71" applyNumberFormat="1" applyFont="1" applyFill="1" applyBorder="1" applyAlignment="1">
      <alignment horizontal="center"/>
    </xf>
    <xf numFmtId="165" fontId="25" fillId="36" borderId="16" xfId="71" applyFont="1" applyFill="1" applyBorder="1" applyAlignment="1">
      <alignment horizontal="center" vertical="center"/>
    </xf>
    <xf numFmtId="171" fontId="25" fillId="36" borderId="16" xfId="71" applyNumberFormat="1" applyFont="1" applyFill="1" applyBorder="1" applyAlignment="1">
      <alignment horizontal="right" vertical="center" indent="1"/>
    </xf>
    <xf numFmtId="171" fontId="25" fillId="36" borderId="52" xfId="71" applyNumberFormat="1" applyFont="1" applyFill="1" applyBorder="1" applyAlignment="1">
      <alignment horizontal="right" vertical="center" indent="1"/>
    </xf>
    <xf numFmtId="167" fontId="25" fillId="36" borderId="22" xfId="71" applyNumberFormat="1" applyFont="1" applyFill="1" applyBorder="1" applyAlignment="1">
      <alignment horizontal="right" vertical="center" indent="1"/>
    </xf>
    <xf numFmtId="167" fontId="25" fillId="0" borderId="0" xfId="71" applyNumberFormat="1" applyFont="1" applyFill="1" applyBorder="1" applyAlignment="1">
      <alignment horizontal="right" vertical="center" indent="1"/>
    </xf>
    <xf numFmtId="171" fontId="25" fillId="36" borderId="20" xfId="71" applyNumberFormat="1" applyFont="1" applyFill="1" applyBorder="1" applyAlignment="1">
      <alignment horizontal="right" vertical="center" indent="1"/>
    </xf>
    <xf numFmtId="171" fontId="25" fillId="36" borderId="37" xfId="71" applyNumberFormat="1" applyFont="1" applyFill="1" applyBorder="1" applyAlignment="1">
      <alignment horizontal="right" vertical="center" indent="1"/>
    </xf>
    <xf numFmtId="171" fontId="25" fillId="36" borderId="22" xfId="71" applyNumberFormat="1" applyFont="1" applyFill="1" applyBorder="1" applyAlignment="1">
      <alignment horizontal="right" vertical="center" indent="1"/>
    </xf>
    <xf numFmtId="165" fontId="25" fillId="0" borderId="17" xfId="71" applyFont="1" applyFill="1" applyBorder="1" applyAlignment="1">
      <alignment horizontal="left" vertical="center" indent="2"/>
    </xf>
    <xf numFmtId="165" fontId="25" fillId="0" borderId="0" xfId="71" applyFont="1" applyFill="1" applyBorder="1" applyAlignment="1">
      <alignment horizontal="left" vertical="center"/>
    </xf>
    <xf numFmtId="171" fontId="25" fillId="0" borderId="15" xfId="71" applyNumberFormat="1" applyFont="1" applyFill="1" applyBorder="1" applyAlignment="1">
      <alignment horizontal="right" vertical="center" indent="1"/>
    </xf>
    <xf numFmtId="171" fontId="25" fillId="0" borderId="26" xfId="71" applyNumberFormat="1" applyFont="1" applyFill="1" applyBorder="1" applyAlignment="1">
      <alignment horizontal="right" vertical="center" indent="1"/>
    </xf>
    <xf numFmtId="167" fontId="25" fillId="0" borderId="27" xfId="71" applyNumberFormat="1" applyFont="1" applyFill="1" applyBorder="1" applyAlignment="1">
      <alignment horizontal="right" vertical="center" indent="1"/>
    </xf>
    <xf numFmtId="171" fontId="25" fillId="0" borderId="28" xfId="71" applyNumberFormat="1" applyFont="1" applyFill="1" applyBorder="1" applyAlignment="1">
      <alignment horizontal="right" vertical="center" indent="1"/>
    </xf>
    <xf numFmtId="171" fontId="25" fillId="0" borderId="29" xfId="71" applyNumberFormat="1" applyFont="1" applyFill="1" applyBorder="1" applyAlignment="1">
      <alignment horizontal="right" vertical="center" indent="1"/>
    </xf>
    <xf numFmtId="171" fontId="25" fillId="0" borderId="27" xfId="71" applyNumberFormat="1" applyFont="1" applyFill="1" applyBorder="1" applyAlignment="1">
      <alignment horizontal="right" vertical="center" indent="1"/>
    </xf>
    <xf numFmtId="167" fontId="25" fillId="0" borderId="15" xfId="71" applyNumberFormat="1" applyFont="1" applyFill="1" applyBorder="1" applyAlignment="1">
      <alignment horizontal="right" vertical="center" indent="1"/>
    </xf>
    <xf numFmtId="165" fontId="26" fillId="0" borderId="0" xfId="71" applyFont="1" applyFill="1" applyBorder="1" applyAlignment="1">
      <alignment horizontal="left" vertical="center" indent="1"/>
    </xf>
    <xf numFmtId="171" fontId="26" fillId="0" borderId="13" xfId="71" applyNumberFormat="1" applyFont="1" applyFill="1" applyBorder="1" applyAlignment="1">
      <alignment horizontal="right" vertical="center" indent="1"/>
    </xf>
    <xf numFmtId="171" fontId="26" fillId="0" borderId="30" xfId="71" applyNumberFormat="1" applyFont="1" applyFill="1" applyBorder="1" applyAlignment="1">
      <alignment horizontal="right" vertical="center" indent="1"/>
    </xf>
    <xf numFmtId="167" fontId="26" fillId="0" borderId="24" xfId="71" applyNumberFormat="1" applyFont="1" applyFill="1" applyBorder="1" applyAlignment="1">
      <alignment horizontal="right" vertical="center" indent="1"/>
    </xf>
    <xf numFmtId="167" fontId="26" fillId="0" borderId="0" xfId="71" applyNumberFormat="1" applyFont="1" applyFill="1" applyBorder="1" applyAlignment="1">
      <alignment horizontal="right" vertical="center" indent="1"/>
    </xf>
    <xf numFmtId="171" fontId="26" fillId="0" borderId="31" xfId="71" applyNumberFormat="1" applyFont="1" applyFill="1" applyBorder="1" applyAlignment="1">
      <alignment horizontal="right" vertical="center" indent="1"/>
    </xf>
    <xf numFmtId="171" fontId="26" fillId="0" borderId="32" xfId="71" applyNumberFormat="1" applyFont="1" applyFill="1" applyBorder="1" applyAlignment="1">
      <alignment horizontal="right" vertical="center" indent="1"/>
    </xf>
    <xf numFmtId="171" fontId="26" fillId="0" borderId="24" xfId="71" applyNumberFormat="1" applyFont="1" applyFill="1" applyBorder="1" applyAlignment="1">
      <alignment horizontal="right" vertical="center" indent="1"/>
    </xf>
    <xf numFmtId="165" fontId="26" fillId="0" borderId="11" xfId="71" applyFont="1" applyFill="1" applyBorder="1" applyAlignment="1">
      <alignment horizontal="left" vertical="center" indent="1"/>
    </xf>
    <xf numFmtId="171" fontId="26" fillId="0" borderId="13" xfId="57" applyNumberFormat="1" applyFont="1" applyFill="1" applyBorder="1" applyAlignment="1">
      <alignment horizontal="right" vertical="center" indent="1"/>
    </xf>
    <xf numFmtId="171" fontId="26" fillId="0" borderId="30" xfId="57" applyNumberFormat="1" applyFont="1" applyFill="1" applyBorder="1" applyAlignment="1">
      <alignment horizontal="right" vertical="center" indent="1"/>
    </xf>
    <xf numFmtId="171" fontId="26" fillId="0" borderId="31" xfId="57" applyNumberFormat="1" applyFont="1" applyFill="1" applyBorder="1" applyAlignment="1">
      <alignment horizontal="right" vertical="center" indent="1"/>
    </xf>
    <xf numFmtId="171" fontId="26" fillId="0" borderId="32" xfId="57" applyNumberFormat="1" applyFont="1" applyFill="1" applyBorder="1" applyAlignment="1">
      <alignment horizontal="right" vertical="center" indent="1"/>
    </xf>
    <xf numFmtId="171" fontId="26" fillId="0" borderId="24" xfId="57" applyNumberFormat="1" applyFont="1" applyFill="1" applyBorder="1" applyAlignment="1">
      <alignment horizontal="right" vertical="center" indent="1"/>
    </xf>
    <xf numFmtId="165" fontId="25" fillId="0" borderId="13" xfId="71" applyFont="1" applyFill="1" applyBorder="1" applyAlignment="1">
      <alignment horizontal="left" vertical="center" indent="2"/>
    </xf>
    <xf numFmtId="171" fontId="25" fillId="0" borderId="13" xfId="71" applyNumberFormat="1" applyFont="1" applyFill="1" applyBorder="1" applyAlignment="1">
      <alignment horizontal="right" vertical="center" indent="1"/>
    </xf>
    <xf numFmtId="171" fontId="25" fillId="0" borderId="30" xfId="71" applyNumberFormat="1" applyFont="1" applyFill="1" applyBorder="1" applyAlignment="1">
      <alignment horizontal="right" vertical="center" indent="1"/>
    </xf>
    <xf numFmtId="167" fontId="25" fillId="0" borderId="24" xfId="71" applyNumberFormat="1" applyFont="1" applyFill="1" applyBorder="1" applyAlignment="1">
      <alignment horizontal="right" vertical="center" indent="1"/>
    </xf>
    <xf numFmtId="171" fontId="25" fillId="0" borderId="31" xfId="71" applyNumberFormat="1" applyFont="1" applyFill="1" applyBorder="1" applyAlignment="1">
      <alignment horizontal="right" vertical="center" indent="1"/>
    </xf>
    <xf numFmtId="171" fontId="25" fillId="0" borderId="32" xfId="71" applyNumberFormat="1" applyFont="1" applyFill="1" applyBorder="1" applyAlignment="1">
      <alignment horizontal="right" vertical="center" indent="1"/>
    </xf>
    <xf numFmtId="171" fontId="25" fillId="0" borderId="24" xfId="71" applyNumberFormat="1" applyFont="1" applyFill="1" applyBorder="1" applyAlignment="1">
      <alignment horizontal="right" vertical="center" indent="1"/>
    </xf>
    <xf numFmtId="171" fontId="26" fillId="0" borderId="14" xfId="71" applyNumberFormat="1" applyFont="1" applyFill="1" applyBorder="1" applyAlignment="1">
      <alignment horizontal="right" vertical="center" indent="1"/>
    </xf>
    <xf numFmtId="171" fontId="26" fillId="0" borderId="33" xfId="71" applyNumberFormat="1" applyFont="1" applyFill="1" applyBorder="1" applyAlignment="1">
      <alignment horizontal="right" vertical="center" indent="1"/>
    </xf>
    <xf numFmtId="167" fontId="26" fillId="0" borderId="34" xfId="71" applyNumberFormat="1" applyFont="1" applyFill="1" applyBorder="1" applyAlignment="1">
      <alignment horizontal="right" vertical="center" indent="1"/>
    </xf>
    <xf numFmtId="171" fontId="26" fillId="0" borderId="35" xfId="71" applyNumberFormat="1" applyFont="1" applyFill="1" applyBorder="1" applyAlignment="1">
      <alignment horizontal="right" vertical="center" indent="1"/>
    </xf>
    <xf numFmtId="171" fontId="26" fillId="0" borderId="36" xfId="71" applyNumberFormat="1" applyFont="1" applyFill="1" applyBorder="1" applyAlignment="1">
      <alignment horizontal="right" vertical="center" indent="1"/>
    </xf>
    <xf numFmtId="171" fontId="26" fillId="0" borderId="34" xfId="71" applyNumberFormat="1" applyFont="1" applyFill="1" applyBorder="1" applyAlignment="1">
      <alignment horizontal="right" vertical="center" indent="1"/>
    </xf>
    <xf numFmtId="166" fontId="29" fillId="0" borderId="17" xfId="0" applyNumberFormat="1" applyFont="1" applyFill="1" applyBorder="1" applyAlignment="1">
      <alignment horizontal="right" vertical="center" indent="1"/>
    </xf>
    <xf numFmtId="169" fontId="28" fillId="0" borderId="0" xfId="0" applyNumberFormat="1" applyFont="1" applyAlignment="1">
      <alignment horizontal="right" vertical="center" indent="1"/>
    </xf>
    <xf numFmtId="165" fontId="34" fillId="0" borderId="21" xfId="0" applyFont="1" applyBorder="1" applyAlignment="1">
      <alignment horizontal="right" vertical="center" indent="1"/>
    </xf>
    <xf numFmtId="166" fontId="30" fillId="0" borderId="15" xfId="60" applyNumberFormat="1" applyFont="1" applyFill="1" applyBorder="1" applyAlignment="1">
      <alignment horizontal="right" vertical="center" indent="1"/>
    </xf>
    <xf numFmtId="166" fontId="29" fillId="0" borderId="14" xfId="60" applyNumberFormat="1" applyFont="1" applyFill="1" applyBorder="1" applyAlignment="1">
      <alignment horizontal="right" vertical="center" indent="1"/>
    </xf>
    <xf numFmtId="166" fontId="29" fillId="0" borderId="13" xfId="60" applyNumberFormat="1" applyFont="1" applyFill="1" applyBorder="1" applyAlignment="1">
      <alignment horizontal="right" vertical="center" indent="1"/>
    </xf>
    <xf numFmtId="171" fontId="26" fillId="0" borderId="0" xfId="71" applyNumberFormat="1" applyFont="1" applyFill="1" applyBorder="1" applyAlignment="1">
      <alignment horizontal="right" vertical="center" indent="1"/>
    </xf>
    <xf numFmtId="168" fontId="30" fillId="36" borderId="41" xfId="0" applyNumberFormat="1" applyFont="1" applyFill="1" applyBorder="1" applyAlignment="1">
      <alignment horizontal="right" vertical="center" indent="1"/>
    </xf>
    <xf numFmtId="165" fontId="29" fillId="0" borderId="38" xfId="0" applyFont="1" applyFill="1" applyBorder="1" applyAlignment="1">
      <alignment horizontal="right" vertical="center" indent="1"/>
    </xf>
    <xf numFmtId="168" fontId="29" fillId="0" borderId="42" xfId="0" applyNumberFormat="1" applyFont="1" applyFill="1" applyBorder="1" applyAlignment="1">
      <alignment horizontal="right" vertical="center" indent="1"/>
    </xf>
    <xf numFmtId="165" fontId="29" fillId="0" borderId="39" xfId="0" applyFont="1" applyFill="1" applyBorder="1" applyAlignment="1">
      <alignment horizontal="right" vertical="center" indent="1"/>
    </xf>
    <xf numFmtId="168" fontId="29" fillId="0" borderId="43" xfId="0" applyNumberFormat="1" applyFont="1" applyFill="1" applyBorder="1" applyAlignment="1">
      <alignment horizontal="right" vertical="center" indent="1"/>
    </xf>
    <xf numFmtId="165" fontId="29" fillId="0" borderId="40" xfId="0" applyFont="1" applyFill="1" applyBorder="1" applyAlignment="1">
      <alignment horizontal="right" vertical="center" indent="1"/>
    </xf>
    <xf numFmtId="168" fontId="29" fillId="0" borderId="44" xfId="0" applyNumberFormat="1" applyFont="1" applyFill="1" applyBorder="1" applyAlignment="1">
      <alignment horizontal="right" vertical="center" indent="1"/>
    </xf>
    <xf numFmtId="169" fontId="30" fillId="36" borderId="20" xfId="76" applyNumberFormat="1" applyFont="1" applyFill="1" applyBorder="1" applyAlignment="1">
      <alignment horizontal="right" vertical="center" indent="1"/>
    </xf>
    <xf numFmtId="169" fontId="30" fillId="36" borderId="41" xfId="76" applyNumberFormat="1" applyFont="1" applyFill="1" applyBorder="1" applyAlignment="1">
      <alignment horizontal="right" vertical="center" indent="1"/>
    </xf>
    <xf numFmtId="169" fontId="30" fillId="0" borderId="28" xfId="76" applyNumberFormat="1" applyFont="1" applyFill="1" applyBorder="1" applyAlignment="1">
      <alignment horizontal="right" vertical="center" indent="1"/>
    </xf>
    <xf numFmtId="169" fontId="29" fillId="0" borderId="35" xfId="76" applyNumberFormat="1" applyFont="1" applyFill="1" applyBorder="1" applyAlignment="1">
      <alignment horizontal="right" vertical="center" indent="1"/>
    </xf>
    <xf numFmtId="169" fontId="29" fillId="0" borderId="39" xfId="76" applyNumberFormat="1" applyFont="1" applyFill="1" applyBorder="1" applyAlignment="1">
      <alignment horizontal="right" vertical="center" indent="1"/>
    </xf>
    <xf numFmtId="166" fontId="30" fillId="0" borderId="45" xfId="76" applyNumberFormat="1" applyFont="1" applyFill="1" applyBorder="1" applyAlignment="1">
      <alignment horizontal="right" vertical="center" indent="1"/>
    </xf>
    <xf numFmtId="166" fontId="29" fillId="0" borderId="46" xfId="76" applyNumberFormat="1" applyFont="1" applyFill="1" applyBorder="1" applyAlignment="1">
      <alignment horizontal="right" vertical="center" indent="1"/>
    </xf>
    <xf numFmtId="166" fontId="29" fillId="0" borderId="43" xfId="76" applyNumberFormat="1" applyFont="1" applyFill="1" applyBorder="1" applyAlignment="1">
      <alignment horizontal="right" vertical="center" indent="1"/>
    </xf>
    <xf numFmtId="167" fontId="29" fillId="0" borderId="16" xfId="72" applyNumberFormat="1" applyFont="1" applyFill="1" applyBorder="1" applyAlignment="1">
      <alignment horizontal="right" vertical="center" indent="1"/>
    </xf>
    <xf numFmtId="169" fontId="29" fillId="0" borderId="33" xfId="76" applyNumberFormat="1" applyFont="1" applyFill="1" applyBorder="1" applyAlignment="1">
      <alignment horizontal="right" vertical="center" indent="1"/>
    </xf>
    <xf numFmtId="165" fontId="28" fillId="0" borderId="0" xfId="0" applyFont="1" applyFill="1"/>
    <xf numFmtId="167" fontId="0" fillId="34" borderId="0" xfId="0" applyNumberFormat="1" applyFill="1"/>
    <xf numFmtId="2" fontId="28" fillId="0" borderId="0" xfId="0" applyNumberFormat="1" applyFont="1"/>
    <xf numFmtId="165" fontId="40" fillId="0" borderId="0" xfId="0" applyFont="1"/>
    <xf numFmtId="166" fontId="30" fillId="36" borderId="16" xfId="76" applyNumberFormat="1" applyFont="1" applyFill="1" applyBorder="1" applyAlignment="1">
      <alignment horizontal="right" vertical="center" indent="1"/>
    </xf>
    <xf numFmtId="165" fontId="41" fillId="36" borderId="16" xfId="72" applyFont="1" applyFill="1" applyBorder="1" applyAlignment="1">
      <alignment horizontal="center" vertical="center" wrapText="1"/>
    </xf>
    <xf numFmtId="165" fontId="41" fillId="0" borderId="0" xfId="72" applyFont="1" applyFill="1" applyBorder="1" applyAlignment="1">
      <alignment horizontal="center" vertical="center" wrapText="1"/>
    </xf>
    <xf numFmtId="165" fontId="29" fillId="0" borderId="15" xfId="72" applyFont="1" applyFill="1" applyBorder="1" applyAlignment="1">
      <alignment horizontal="left" vertical="center" indent="1"/>
    </xf>
    <xf numFmtId="165" fontId="29" fillId="0" borderId="13" xfId="72" applyFont="1" applyFill="1" applyBorder="1" applyAlignment="1">
      <alignment horizontal="left" vertical="center" indent="1"/>
    </xf>
    <xf numFmtId="165" fontId="29" fillId="0" borderId="14" xfId="72" applyFont="1" applyFill="1" applyBorder="1" applyAlignment="1">
      <alignment horizontal="left" vertical="center" indent="1"/>
    </xf>
    <xf numFmtId="165" fontId="29" fillId="0" borderId="11" xfId="72" applyFont="1" applyFill="1" applyBorder="1" applyAlignment="1">
      <alignment horizontal="center" vertical="center"/>
    </xf>
    <xf numFmtId="165" fontId="34" fillId="0" borderId="0" xfId="0" applyFont="1" applyBorder="1"/>
    <xf numFmtId="169" fontId="29" fillId="0" borderId="30" xfId="76" applyNumberFormat="1" applyFont="1" applyFill="1" applyBorder="1" applyAlignment="1">
      <alignment horizontal="right" vertical="center" indent="1"/>
    </xf>
    <xf numFmtId="169" fontId="29" fillId="0" borderId="47" xfId="76" applyNumberFormat="1" applyFont="1" applyFill="1" applyBorder="1" applyAlignment="1">
      <alignment horizontal="right" vertical="center" indent="1"/>
    </xf>
    <xf numFmtId="169" fontId="29" fillId="0" borderId="48" xfId="76" applyNumberFormat="1" applyFont="1" applyFill="1" applyBorder="1" applyAlignment="1">
      <alignment horizontal="right" vertical="center" indent="1"/>
    </xf>
    <xf numFmtId="165" fontId="42" fillId="37" borderId="56" xfId="78" applyFont="1" applyFill="1" applyBorder="1" applyAlignment="1">
      <alignment horizontal="center"/>
    </xf>
    <xf numFmtId="165" fontId="43" fillId="37" borderId="56" xfId="79" applyFont="1" applyFill="1" applyBorder="1" applyAlignment="1">
      <alignment horizontal="center"/>
    </xf>
    <xf numFmtId="171" fontId="29" fillId="0" borderId="40" xfId="72" applyNumberFormat="1" applyFont="1" applyFill="1" applyBorder="1" applyAlignment="1">
      <alignment horizontal="right" vertical="center" wrapText="1" indent="1"/>
    </xf>
    <xf numFmtId="165" fontId="42" fillId="37" borderId="56" xfId="78" applyFont="1" applyFill="1" applyBorder="1" applyAlignment="1">
      <alignment horizontal="left"/>
    </xf>
    <xf numFmtId="165" fontId="3" fillId="0" borderId="0" xfId="72" applyAlignment="1"/>
    <xf numFmtId="165" fontId="29" fillId="0" borderId="0" xfId="71" applyFont="1" applyFill="1" applyBorder="1" applyAlignment="1">
      <alignment horizontal="left" vertical="center" wrapText="1" indent="1"/>
    </xf>
    <xf numFmtId="0" fontId="42" fillId="37" borderId="56" xfId="80" applyFont="1" applyFill="1" applyBorder="1" applyAlignment="1">
      <alignment horizontal="center"/>
    </xf>
    <xf numFmtId="0" fontId="42" fillId="0" borderId="4" xfId="80" applyFont="1" applyFill="1" applyBorder="1" applyAlignment="1">
      <alignment wrapText="1"/>
    </xf>
    <xf numFmtId="0" fontId="42" fillId="0" borderId="4" xfId="80" applyFont="1" applyFill="1" applyBorder="1" applyAlignment="1">
      <alignment horizontal="right" wrapText="1"/>
    </xf>
    <xf numFmtId="174" fontId="42" fillId="0" borderId="4" xfId="78" applyNumberFormat="1" applyFont="1" applyFill="1" applyBorder="1" applyAlignment="1">
      <alignment horizontal="right" wrapText="1"/>
    </xf>
    <xf numFmtId="174" fontId="43" fillId="0" borderId="4" xfId="79" applyNumberFormat="1" applyFont="1" applyFill="1" applyBorder="1" applyAlignment="1">
      <alignment horizontal="right" wrapText="1"/>
    </xf>
    <xf numFmtId="174" fontId="3" fillId="0" borderId="0" xfId="72" applyNumberFormat="1" applyFill="1"/>
    <xf numFmtId="174" fontId="3" fillId="0" borderId="0" xfId="72" applyNumberFormat="1"/>
    <xf numFmtId="174" fontId="42" fillId="37" borderId="56" xfId="78" applyNumberFormat="1" applyFont="1" applyFill="1" applyBorder="1" applyAlignment="1">
      <alignment horizontal="center"/>
    </xf>
    <xf numFmtId="174" fontId="43" fillId="37" borderId="56" xfId="78" applyNumberFormat="1" applyFont="1" applyFill="1" applyBorder="1" applyAlignment="1">
      <alignment horizontal="center"/>
    </xf>
    <xf numFmtId="174" fontId="43" fillId="37" borderId="56" xfId="79" applyNumberFormat="1" applyFont="1" applyFill="1" applyBorder="1" applyAlignment="1">
      <alignment horizontal="center"/>
    </xf>
    <xf numFmtId="174" fontId="42" fillId="0" borderId="4" xfId="78" applyNumberFormat="1" applyFont="1" applyFill="1" applyBorder="1" applyAlignment="1">
      <alignment wrapText="1"/>
    </xf>
    <xf numFmtId="0" fontId="43" fillId="37" borderId="56" xfId="81" applyFont="1" applyFill="1" applyBorder="1" applyAlignment="1">
      <alignment horizontal="center"/>
    </xf>
    <xf numFmtId="0" fontId="43" fillId="0" borderId="4" xfId="81" applyFont="1" applyFill="1" applyBorder="1" applyAlignment="1">
      <alignment wrapText="1"/>
    </xf>
    <xf numFmtId="0" fontId="43" fillId="0" borderId="4" xfId="81" applyFont="1" applyFill="1" applyBorder="1" applyAlignment="1">
      <alignment horizontal="right" wrapText="1"/>
    </xf>
    <xf numFmtId="165" fontId="29" fillId="0" borderId="0" xfId="71" applyFont="1" applyFill="1" applyBorder="1" applyAlignment="1">
      <alignment vertical="center" wrapText="1"/>
    </xf>
    <xf numFmtId="171" fontId="29" fillId="0" borderId="0" xfId="72" applyNumberFormat="1" applyFont="1" applyFill="1" applyBorder="1" applyAlignment="1">
      <alignment horizontal="center" vertical="center" wrapText="1"/>
    </xf>
    <xf numFmtId="165" fontId="3" fillId="0" borderId="0" xfId="72" applyFont="1" applyFill="1"/>
    <xf numFmtId="165" fontId="3" fillId="0" borderId="0" xfId="72" applyFont="1"/>
    <xf numFmtId="165" fontId="3" fillId="0" borderId="0" xfId="72" applyAlignment="1">
      <alignment horizontal="center"/>
    </xf>
    <xf numFmtId="165" fontId="49" fillId="0" borderId="0" xfId="72" applyFont="1"/>
    <xf numFmtId="165" fontId="49" fillId="0" borderId="0" xfId="72" applyFont="1" applyAlignment="1">
      <alignment vertical="center"/>
    </xf>
    <xf numFmtId="165" fontId="50" fillId="0" borderId="0" xfId="72" applyFont="1"/>
    <xf numFmtId="171" fontId="29" fillId="39" borderId="13" xfId="72" applyNumberFormat="1" applyFont="1" applyFill="1" applyBorder="1" applyAlignment="1">
      <alignment horizontal="center" vertical="center" wrapText="1"/>
    </xf>
    <xf numFmtId="171" fontId="29" fillId="44" borderId="13" xfId="72" applyNumberFormat="1" applyFont="1" applyFill="1" applyBorder="1" applyAlignment="1">
      <alignment horizontal="center" vertical="center" wrapText="1"/>
    </xf>
    <xf numFmtId="171" fontId="55" fillId="39" borderId="49" xfId="72" applyNumberFormat="1" applyFont="1" applyFill="1" applyBorder="1" applyAlignment="1">
      <alignment horizontal="center" vertical="center" wrapText="1"/>
    </xf>
    <xf numFmtId="171" fontId="55" fillId="44" borderId="22" xfId="72" applyNumberFormat="1" applyFont="1" applyFill="1" applyBorder="1" applyAlignment="1">
      <alignment horizontal="center" vertical="center" wrapText="1"/>
    </xf>
    <xf numFmtId="165" fontId="46" fillId="0" borderId="0" xfId="72" applyFont="1" applyAlignment="1">
      <alignment vertical="center"/>
    </xf>
    <xf numFmtId="165" fontId="47" fillId="0" borderId="0" xfId="72" applyFont="1" applyAlignment="1">
      <alignment vertical="center"/>
    </xf>
    <xf numFmtId="165" fontId="48" fillId="0" borderId="0" xfId="72" applyFont="1" applyAlignment="1">
      <alignment vertical="center"/>
    </xf>
    <xf numFmtId="165" fontId="24" fillId="0" borderId="0" xfId="72" applyFont="1" applyAlignment="1"/>
    <xf numFmtId="165" fontId="55" fillId="0" borderId="10" xfId="72" applyFont="1" applyBorder="1" applyAlignment="1">
      <alignment horizontal="center" vertical="center"/>
    </xf>
    <xf numFmtId="165" fontId="51" fillId="0" borderId="0" xfId="71" quotePrefix="1" applyFont="1" applyFill="1" applyBorder="1" applyAlignment="1">
      <alignment horizontal="left" vertical="center" wrapText="1"/>
    </xf>
    <xf numFmtId="165" fontId="35" fillId="0" borderId="0" xfId="72" applyFont="1"/>
    <xf numFmtId="165" fontId="54" fillId="44" borderId="16" xfId="72" applyFont="1" applyFill="1" applyBorder="1" applyAlignment="1">
      <alignment horizontal="center" vertical="center" wrapText="1"/>
    </xf>
    <xf numFmtId="165" fontId="54" fillId="39" borderId="16" xfId="72" applyFont="1" applyFill="1" applyBorder="1" applyAlignment="1">
      <alignment horizontal="center" vertical="center" wrapText="1"/>
    </xf>
    <xf numFmtId="165" fontId="54" fillId="42" borderId="16" xfId="72" applyFont="1" applyFill="1" applyBorder="1" applyAlignment="1">
      <alignment horizontal="center" vertical="center" wrapText="1"/>
    </xf>
    <xf numFmtId="165" fontId="51" fillId="0" borderId="0" xfId="71" quotePrefix="1" applyFont="1" applyFill="1" applyBorder="1" applyAlignment="1">
      <alignment horizontal="left" vertical="center" wrapText="1"/>
    </xf>
    <xf numFmtId="165" fontId="54" fillId="39" borderId="64" xfId="72" applyFont="1" applyFill="1" applyBorder="1" applyAlignment="1">
      <alignment horizontal="center" vertical="center" wrapText="1"/>
    </xf>
    <xf numFmtId="165" fontId="55" fillId="0" borderId="66" xfId="72" applyFont="1" applyBorder="1" applyAlignment="1">
      <alignment horizontal="center" vertical="center"/>
    </xf>
    <xf numFmtId="165" fontId="55" fillId="0" borderId="67" xfId="72" applyFont="1" applyBorder="1" applyAlignment="1">
      <alignment horizontal="center" vertical="center"/>
    </xf>
    <xf numFmtId="171" fontId="55" fillId="39" borderId="68" xfId="72" applyNumberFormat="1" applyFont="1" applyFill="1" applyBorder="1" applyAlignment="1">
      <alignment horizontal="center" vertical="center" wrapText="1"/>
    </xf>
    <xf numFmtId="171" fontId="55" fillId="39" borderId="67" xfId="72" applyNumberFormat="1" applyFont="1" applyFill="1" applyBorder="1" applyAlignment="1">
      <alignment horizontal="center" vertical="center" wrapText="1"/>
    </xf>
    <xf numFmtId="171" fontId="29" fillId="39" borderId="69" xfId="72" applyNumberFormat="1" applyFont="1" applyFill="1" applyBorder="1" applyAlignment="1">
      <alignment horizontal="center" vertical="center" wrapText="1"/>
    </xf>
    <xf numFmtId="171" fontId="29" fillId="39" borderId="70" xfId="72" applyNumberFormat="1" applyFont="1" applyFill="1" applyBorder="1" applyAlignment="1">
      <alignment horizontal="center" vertical="center" wrapText="1"/>
    </xf>
    <xf numFmtId="171" fontId="29" fillId="39" borderId="71" xfId="72" applyNumberFormat="1" applyFont="1" applyFill="1" applyBorder="1" applyAlignment="1">
      <alignment horizontal="center" vertical="center" wrapText="1"/>
    </xf>
    <xf numFmtId="171" fontId="29" fillId="39" borderId="72" xfId="72" applyNumberFormat="1" applyFont="1" applyFill="1" applyBorder="1" applyAlignment="1">
      <alignment horizontal="center" vertical="center" wrapText="1"/>
    </xf>
    <xf numFmtId="171" fontId="29" fillId="39" borderId="73" xfId="72" applyNumberFormat="1" applyFont="1" applyFill="1" applyBorder="1" applyAlignment="1">
      <alignment horizontal="center" vertical="center" wrapText="1"/>
    </xf>
    <xf numFmtId="171" fontId="55" fillId="44" borderId="64" xfId="72" applyNumberFormat="1" applyFont="1" applyFill="1" applyBorder="1" applyAlignment="1">
      <alignment horizontal="center" vertical="center" wrapText="1"/>
    </xf>
    <xf numFmtId="171" fontId="55" fillId="44" borderId="67" xfId="72" applyNumberFormat="1" applyFont="1" applyFill="1" applyBorder="1" applyAlignment="1">
      <alignment horizontal="center" vertical="center" wrapText="1"/>
    </xf>
    <xf numFmtId="171" fontId="29" fillId="44" borderId="69" xfId="72" applyNumberFormat="1" applyFont="1" applyFill="1" applyBorder="1" applyAlignment="1">
      <alignment horizontal="center" vertical="center" wrapText="1"/>
    </xf>
    <xf numFmtId="171" fontId="29" fillId="44" borderId="70" xfId="72" applyNumberFormat="1" applyFont="1" applyFill="1" applyBorder="1" applyAlignment="1">
      <alignment horizontal="center" vertical="center" wrapText="1"/>
    </xf>
    <xf numFmtId="171" fontId="29" fillId="44" borderId="71" xfId="72" applyNumberFormat="1" applyFont="1" applyFill="1" applyBorder="1" applyAlignment="1">
      <alignment horizontal="center" vertical="center" wrapText="1"/>
    </xf>
    <xf numFmtId="171" fontId="29" fillId="44" borderId="72" xfId="72" applyNumberFormat="1" applyFont="1" applyFill="1" applyBorder="1" applyAlignment="1">
      <alignment horizontal="center" vertical="center" wrapText="1"/>
    </xf>
    <xf numFmtId="171" fontId="29" fillId="44" borderId="73" xfId="72" applyNumberFormat="1" applyFont="1" applyFill="1" applyBorder="1" applyAlignment="1">
      <alignment horizontal="center" vertical="center" wrapText="1"/>
    </xf>
    <xf numFmtId="172" fontId="54" fillId="38" borderId="83" xfId="72" applyNumberFormat="1" applyFont="1" applyFill="1" applyBorder="1" applyAlignment="1">
      <alignment horizontal="center" vertical="center" wrapText="1"/>
    </xf>
    <xf numFmtId="165" fontId="29" fillId="43" borderId="84" xfId="71" applyFont="1" applyFill="1" applyBorder="1" applyAlignment="1">
      <alignment horizontal="left" vertical="center" wrapText="1"/>
    </xf>
    <xf numFmtId="165" fontId="29" fillId="43" borderId="85" xfId="71" applyFont="1" applyFill="1" applyBorder="1" applyAlignment="1">
      <alignment horizontal="left" vertical="center" wrapText="1"/>
    </xf>
    <xf numFmtId="165" fontId="55" fillId="43" borderId="67" xfId="72" applyFont="1" applyFill="1" applyBorder="1" applyAlignment="1">
      <alignment horizontal="center" vertical="center"/>
    </xf>
    <xf numFmtId="171" fontId="29" fillId="44" borderId="89" xfId="72" applyNumberFormat="1" applyFont="1" applyFill="1" applyBorder="1" applyAlignment="1">
      <alignment horizontal="center" vertical="center" wrapText="1"/>
    </xf>
    <xf numFmtId="165" fontId="54" fillId="44" borderId="65" xfId="72" applyFont="1" applyFill="1" applyBorder="1" applyAlignment="1">
      <alignment horizontal="center" vertical="center" wrapText="1"/>
    </xf>
    <xf numFmtId="171" fontId="55" fillId="45" borderId="68" xfId="72" applyNumberFormat="1" applyFont="1" applyFill="1" applyBorder="1" applyAlignment="1">
      <alignment horizontal="center" vertical="center" wrapText="1"/>
    </xf>
    <xf numFmtId="171" fontId="55" fillId="45" borderId="53" xfId="72" applyNumberFormat="1" applyFont="1" applyFill="1" applyBorder="1" applyAlignment="1">
      <alignment horizontal="center" vertical="center" wrapText="1"/>
    </xf>
    <xf numFmtId="171" fontId="55" fillId="45" borderId="67" xfId="72" applyNumberFormat="1" applyFont="1" applyFill="1" applyBorder="1" applyAlignment="1">
      <alignment horizontal="center" vertical="center" wrapText="1"/>
    </xf>
    <xf numFmtId="171" fontId="29" fillId="45" borderId="69" xfId="72" applyNumberFormat="1" applyFont="1" applyFill="1" applyBorder="1" applyAlignment="1">
      <alignment horizontal="center" vertical="center" wrapText="1"/>
    </xf>
    <xf numFmtId="171" fontId="29" fillId="45" borderId="13" xfId="72" applyNumberFormat="1" applyFont="1" applyFill="1" applyBorder="1" applyAlignment="1">
      <alignment horizontal="center" vertical="center" wrapText="1"/>
    </xf>
    <xf numFmtId="171" fontId="29" fillId="45" borderId="70" xfId="72" applyNumberFormat="1" applyFont="1" applyFill="1" applyBorder="1" applyAlignment="1">
      <alignment horizontal="center" vertical="center" wrapText="1"/>
    </xf>
    <xf numFmtId="171" fontId="29" fillId="45" borderId="71" xfId="72" applyNumberFormat="1" applyFont="1" applyFill="1" applyBorder="1" applyAlignment="1">
      <alignment horizontal="center" vertical="center" wrapText="1"/>
    </xf>
    <xf numFmtId="171" fontId="29" fillId="45" borderId="72" xfId="72" applyNumberFormat="1" applyFont="1" applyFill="1" applyBorder="1" applyAlignment="1">
      <alignment horizontal="center" vertical="center" wrapText="1"/>
    </xf>
    <xf numFmtId="171" fontId="29" fillId="45" borderId="73" xfId="72" applyNumberFormat="1" applyFont="1" applyFill="1" applyBorder="1" applyAlignment="1">
      <alignment horizontal="center" vertical="center" wrapText="1"/>
    </xf>
    <xf numFmtId="171" fontId="29" fillId="45" borderId="15" xfId="72" applyNumberFormat="1" applyFont="1" applyFill="1" applyBorder="1" applyAlignment="1">
      <alignment horizontal="center" vertical="center" wrapText="1"/>
    </xf>
    <xf numFmtId="171" fontId="55" fillId="46" borderId="68" xfId="72" applyNumberFormat="1" applyFont="1" applyFill="1" applyBorder="1" applyAlignment="1">
      <alignment horizontal="center" vertical="center" wrapText="1"/>
    </xf>
    <xf numFmtId="171" fontId="55" fillId="46" borderId="49" xfId="72" applyNumberFormat="1" applyFont="1" applyFill="1" applyBorder="1" applyAlignment="1">
      <alignment horizontal="center" vertical="center" wrapText="1"/>
    </xf>
    <xf numFmtId="171" fontId="55" fillId="46" borderId="67" xfId="72" applyNumberFormat="1" applyFont="1" applyFill="1" applyBorder="1" applyAlignment="1">
      <alignment horizontal="center" vertical="center" wrapText="1"/>
    </xf>
    <xf numFmtId="171" fontId="29" fillId="46" borderId="69" xfId="72" applyNumberFormat="1" applyFont="1" applyFill="1" applyBorder="1" applyAlignment="1">
      <alignment horizontal="center" vertical="center" wrapText="1"/>
    </xf>
    <xf numFmtId="171" fontId="29" fillId="46" borderId="13" xfId="72" applyNumberFormat="1" applyFont="1" applyFill="1" applyBorder="1" applyAlignment="1">
      <alignment horizontal="center" vertical="center" wrapText="1"/>
    </xf>
    <xf numFmtId="171" fontId="29" fillId="46" borderId="70" xfId="72" applyNumberFormat="1" applyFont="1" applyFill="1" applyBorder="1" applyAlignment="1">
      <alignment horizontal="center" vertical="center" wrapText="1"/>
    </xf>
    <xf numFmtId="171" fontId="29" fillId="46" borderId="71" xfId="72" applyNumberFormat="1" applyFont="1" applyFill="1" applyBorder="1" applyAlignment="1">
      <alignment horizontal="center" vertical="center" wrapText="1"/>
    </xf>
    <xf numFmtId="171" fontId="29" fillId="46" borderId="72" xfId="72" applyNumberFormat="1" applyFont="1" applyFill="1" applyBorder="1" applyAlignment="1">
      <alignment horizontal="center" vertical="center" wrapText="1"/>
    </xf>
    <xf numFmtId="171" fontId="29" fillId="46" borderId="73" xfId="72" applyNumberFormat="1" applyFont="1" applyFill="1" applyBorder="1" applyAlignment="1">
      <alignment horizontal="center" vertical="center" wrapText="1"/>
    </xf>
    <xf numFmtId="165" fontId="35" fillId="0" borderId="0" xfId="72" applyFont="1" applyAlignment="1">
      <alignment horizontal="left"/>
    </xf>
    <xf numFmtId="171" fontId="30" fillId="0" borderId="0" xfId="72" applyNumberFormat="1" applyFont="1" applyFill="1" applyBorder="1" applyAlignment="1">
      <alignment horizontal="center" vertical="center" wrapText="1"/>
    </xf>
    <xf numFmtId="165" fontId="27" fillId="0" borderId="0" xfId="72" applyFont="1" applyFill="1"/>
    <xf numFmtId="165" fontId="27" fillId="0" borderId="0" xfId="72" applyFont="1"/>
    <xf numFmtId="165" fontId="54" fillId="46" borderId="64" xfId="72" applyFont="1" applyFill="1" applyBorder="1" applyAlignment="1">
      <alignment horizontal="center" vertical="center" wrapText="1"/>
    </xf>
    <xf numFmtId="165" fontId="54" fillId="46" borderId="16" xfId="72" applyFont="1" applyFill="1" applyBorder="1" applyAlignment="1">
      <alignment horizontal="center" vertical="center" wrapText="1"/>
    </xf>
    <xf numFmtId="165" fontId="54" fillId="44" borderId="64" xfId="72" applyFont="1" applyFill="1" applyBorder="1" applyAlignment="1">
      <alignment horizontal="center" vertical="center" wrapText="1"/>
    </xf>
    <xf numFmtId="165" fontId="54" fillId="44" borderId="16" xfId="72" applyFont="1" applyFill="1" applyBorder="1" applyAlignment="1">
      <alignment horizontal="center" vertical="center" wrapText="1"/>
    </xf>
    <xf numFmtId="165" fontId="54" fillId="39" borderId="64" xfId="72" applyFont="1" applyFill="1" applyBorder="1" applyAlignment="1">
      <alignment horizontal="center" vertical="center" wrapText="1"/>
    </xf>
    <xf numFmtId="165" fontId="54" fillId="39" borderId="16" xfId="72" applyFont="1" applyFill="1" applyBorder="1" applyAlignment="1">
      <alignment horizontal="center" vertical="center" wrapText="1"/>
    </xf>
    <xf numFmtId="171" fontId="29" fillId="44" borderId="90" xfId="72" applyNumberFormat="1" applyFont="1" applyFill="1" applyBorder="1" applyAlignment="1">
      <alignment horizontal="center" vertical="center" wrapText="1"/>
    </xf>
    <xf numFmtId="171" fontId="55" fillId="39" borderId="66" xfId="72" applyNumberFormat="1" applyFont="1" applyFill="1" applyBorder="1" applyAlignment="1">
      <alignment horizontal="center" vertical="center" wrapText="1"/>
    </xf>
    <xf numFmtId="171" fontId="55" fillId="39" borderId="20" xfId="72" applyNumberFormat="1" applyFont="1" applyFill="1" applyBorder="1" applyAlignment="1">
      <alignment horizontal="center" vertical="center" wrapText="1"/>
    </xf>
    <xf numFmtId="171" fontId="55" fillId="39" borderId="65" xfId="72" applyNumberFormat="1" applyFont="1" applyFill="1" applyBorder="1" applyAlignment="1">
      <alignment horizontal="center" vertical="center" wrapText="1"/>
    </xf>
    <xf numFmtId="171" fontId="55" fillId="42" borderId="66" xfId="72" applyNumberFormat="1" applyFont="1" applyFill="1" applyBorder="1" applyAlignment="1">
      <alignment horizontal="center" vertical="center" wrapText="1"/>
    </xf>
    <xf numFmtId="171" fontId="55" fillId="42" borderId="65" xfId="72" applyNumberFormat="1" applyFont="1" applyFill="1" applyBorder="1" applyAlignment="1">
      <alignment horizontal="center" vertical="center" wrapText="1"/>
    </xf>
    <xf numFmtId="171" fontId="55" fillId="42" borderId="20" xfId="72" applyNumberFormat="1" applyFont="1" applyFill="1" applyBorder="1" applyAlignment="1">
      <alignment horizontal="center" vertical="center" wrapText="1"/>
    </xf>
    <xf numFmtId="171" fontId="55" fillId="44" borderId="66" xfId="72" applyNumberFormat="1" applyFont="1" applyFill="1" applyBorder="1" applyAlignment="1">
      <alignment horizontal="center" vertical="center" wrapText="1"/>
    </xf>
    <xf numFmtId="171" fontId="55" fillId="44" borderId="65" xfId="72" applyNumberFormat="1" applyFont="1" applyFill="1" applyBorder="1" applyAlignment="1">
      <alignment horizontal="center" vertical="center" wrapText="1"/>
    </xf>
    <xf numFmtId="171" fontId="55" fillId="44" borderId="20" xfId="72" applyNumberFormat="1" applyFont="1" applyFill="1" applyBorder="1" applyAlignment="1">
      <alignment horizontal="center" vertical="center" wrapText="1"/>
    </xf>
    <xf numFmtId="171" fontId="55" fillId="46" borderId="66" xfId="72" applyNumberFormat="1" applyFont="1" applyFill="1" applyBorder="1" applyAlignment="1">
      <alignment horizontal="center" vertical="center" wrapText="1"/>
    </xf>
    <xf numFmtId="171" fontId="55" fillId="46" borderId="65" xfId="72" applyNumberFormat="1" applyFont="1" applyFill="1" applyBorder="1" applyAlignment="1">
      <alignment horizontal="center" vertical="center" wrapText="1"/>
    </xf>
    <xf numFmtId="171" fontId="55" fillId="46" borderId="20" xfId="72" applyNumberFormat="1" applyFont="1" applyFill="1" applyBorder="1" applyAlignment="1">
      <alignment horizontal="center" vertical="center" wrapText="1"/>
    </xf>
    <xf numFmtId="171" fontId="29" fillId="46" borderId="24" xfId="72" applyNumberFormat="1" applyFont="1" applyFill="1" applyBorder="1" applyAlignment="1">
      <alignment horizontal="center" vertical="center" wrapText="1"/>
    </xf>
    <xf numFmtId="165" fontId="35" fillId="0" borderId="0" xfId="72" applyFont="1" applyAlignment="1"/>
    <xf numFmtId="171" fontId="29" fillId="39" borderId="18" xfId="72" applyNumberFormat="1" applyFont="1" applyFill="1" applyBorder="1" applyAlignment="1">
      <alignment horizontal="center" vertical="center" wrapText="1"/>
    </xf>
    <xf numFmtId="171" fontId="55" fillId="39" borderId="10" xfId="72" applyNumberFormat="1" applyFont="1" applyFill="1" applyBorder="1" applyAlignment="1">
      <alignment horizontal="center" vertical="center" wrapText="1"/>
    </xf>
    <xf numFmtId="171" fontId="55" fillId="39" borderId="64" xfId="72" applyNumberFormat="1" applyFont="1" applyFill="1" applyBorder="1" applyAlignment="1">
      <alignment horizontal="center" vertical="center" wrapText="1"/>
    </xf>
    <xf numFmtId="165" fontId="28" fillId="0" borderId="0" xfId="72" applyFont="1" applyAlignment="1">
      <alignment horizontal="left"/>
    </xf>
    <xf numFmtId="165" fontId="55" fillId="0" borderId="21" xfId="72" applyFont="1" applyBorder="1" applyAlignment="1">
      <alignment horizontal="center" vertical="center"/>
    </xf>
    <xf numFmtId="165" fontId="55" fillId="0" borderId="94" xfId="72" applyFont="1" applyBorder="1" applyAlignment="1">
      <alignment horizontal="center" vertical="center"/>
    </xf>
    <xf numFmtId="171" fontId="55" fillId="44" borderId="63" xfId="72" applyNumberFormat="1" applyFont="1" applyFill="1" applyBorder="1" applyAlignment="1">
      <alignment horizontal="center" vertical="center" wrapText="1"/>
    </xf>
    <xf numFmtId="171" fontId="29" fillId="46" borderId="98" xfId="72" applyNumberFormat="1" applyFont="1" applyFill="1" applyBorder="1" applyAlignment="1">
      <alignment horizontal="center" vertical="center" wrapText="1"/>
    </xf>
    <xf numFmtId="171" fontId="55" fillId="46" borderId="64" xfId="72" applyNumberFormat="1" applyFont="1" applyFill="1" applyBorder="1" applyAlignment="1">
      <alignment horizontal="center" vertical="center" wrapText="1"/>
    </xf>
    <xf numFmtId="171" fontId="55" fillId="46" borderId="16" xfId="72" applyNumberFormat="1" applyFont="1" applyFill="1" applyBorder="1" applyAlignment="1">
      <alignment horizontal="center" vertical="center" wrapText="1"/>
    </xf>
    <xf numFmtId="171" fontId="55" fillId="39" borderId="16" xfId="72" applyNumberFormat="1" applyFont="1" applyFill="1" applyBorder="1" applyAlignment="1">
      <alignment horizontal="center" vertical="center" wrapText="1"/>
    </xf>
    <xf numFmtId="165" fontId="54" fillId="45" borderId="18" xfId="72" applyFont="1" applyFill="1" applyBorder="1" applyAlignment="1">
      <alignment horizontal="center" vertical="center" wrapText="1"/>
    </xf>
    <xf numFmtId="171" fontId="29" fillId="45" borderId="99" xfId="72" applyNumberFormat="1" applyFont="1" applyFill="1" applyBorder="1" applyAlignment="1">
      <alignment horizontal="center" vertical="center" wrapText="1"/>
    </xf>
    <xf numFmtId="171" fontId="29" fillId="45" borderId="100" xfId="72" applyNumberFormat="1" applyFont="1" applyFill="1" applyBorder="1" applyAlignment="1">
      <alignment horizontal="center" vertical="center" wrapText="1"/>
    </xf>
    <xf numFmtId="171" fontId="29" fillId="44" borderId="100" xfId="72" applyNumberFormat="1" applyFont="1" applyFill="1" applyBorder="1" applyAlignment="1">
      <alignment horizontal="center" vertical="center" wrapText="1"/>
    </xf>
    <xf numFmtId="171" fontId="29" fillId="39" borderId="100" xfId="72" applyNumberFormat="1" applyFont="1" applyFill="1" applyBorder="1" applyAlignment="1">
      <alignment horizontal="center" vertical="center" wrapText="1"/>
    </xf>
    <xf numFmtId="171" fontId="55" fillId="45" borderId="101" xfId="72" applyNumberFormat="1" applyFont="1" applyFill="1" applyBorder="1" applyAlignment="1">
      <alignment horizontal="center" vertical="center" wrapText="1"/>
    </xf>
    <xf numFmtId="172" fontId="54" fillId="38" borderId="95" xfId="72" applyNumberFormat="1" applyFont="1" applyFill="1" applyBorder="1" applyAlignment="1">
      <alignment horizontal="center" vertical="center" wrapText="1"/>
    </xf>
    <xf numFmtId="165" fontId="29" fillId="43" borderId="66" xfId="71" applyFont="1" applyFill="1" applyBorder="1" applyAlignment="1">
      <alignment horizontal="left" vertical="center" wrapText="1"/>
    </xf>
    <xf numFmtId="165" fontId="29" fillId="43" borderId="105" xfId="71" applyFont="1" applyFill="1" applyBorder="1" applyAlignment="1">
      <alignment horizontal="left" vertical="center" wrapText="1"/>
    </xf>
    <xf numFmtId="165" fontId="55" fillId="0" borderId="16" xfId="72" applyFont="1" applyBorder="1" applyAlignment="1">
      <alignment horizontal="center" vertical="center"/>
    </xf>
    <xf numFmtId="171" fontId="29" fillId="39" borderId="16" xfId="72" applyNumberFormat="1" applyFont="1" applyFill="1" applyBorder="1" applyAlignment="1">
      <alignment horizontal="center" vertical="center" wrapText="1"/>
    </xf>
    <xf numFmtId="165" fontId="55" fillId="0" borderId="64" xfId="72" applyFont="1" applyBorder="1" applyAlignment="1">
      <alignment horizontal="center" vertical="center"/>
    </xf>
    <xf numFmtId="165" fontId="55" fillId="0" borderId="65" xfId="72" applyFont="1" applyBorder="1" applyAlignment="1">
      <alignment horizontal="center" vertical="center"/>
    </xf>
    <xf numFmtId="171" fontId="29" fillId="39" borderId="64" xfId="72" applyNumberFormat="1" applyFont="1" applyFill="1" applyBorder="1" applyAlignment="1">
      <alignment horizontal="center" vertical="center" wrapText="1"/>
    </xf>
    <xf numFmtId="171" fontId="29" fillId="39" borderId="106" xfId="72" applyNumberFormat="1" applyFont="1" applyFill="1" applyBorder="1" applyAlignment="1">
      <alignment horizontal="center" vertical="center" wrapText="1"/>
    </xf>
    <xf numFmtId="171" fontId="29" fillId="39" borderId="99" xfId="72" applyNumberFormat="1" applyFont="1" applyFill="1" applyBorder="1" applyAlignment="1">
      <alignment horizontal="center" vertical="center" wrapText="1"/>
    </xf>
    <xf numFmtId="165" fontId="55" fillId="0" borderId="20" xfId="72" applyFont="1" applyBorder="1" applyAlignment="1">
      <alignment horizontal="center" vertical="center"/>
    </xf>
    <xf numFmtId="171" fontId="29" fillId="39" borderId="20" xfId="72" applyNumberFormat="1" applyFont="1" applyFill="1" applyBorder="1" applyAlignment="1">
      <alignment horizontal="center" vertical="center" wrapText="1"/>
    </xf>
    <xf numFmtId="171" fontId="29" fillId="39" borderId="107" xfId="72" applyNumberFormat="1" applyFont="1" applyFill="1" applyBorder="1" applyAlignment="1">
      <alignment horizontal="center" vertical="center" wrapText="1"/>
    </xf>
    <xf numFmtId="171" fontId="55" fillId="45" borderId="16" xfId="72" applyNumberFormat="1" applyFont="1" applyFill="1" applyBorder="1" applyAlignment="1">
      <alignment horizontal="center" vertical="center" wrapText="1"/>
    </xf>
    <xf numFmtId="171" fontId="29" fillId="45" borderId="16" xfId="72" applyNumberFormat="1" applyFont="1" applyFill="1" applyBorder="1" applyAlignment="1">
      <alignment horizontal="center" vertical="center" wrapText="1"/>
    </xf>
    <xf numFmtId="171" fontId="55" fillId="45" borderId="64" xfId="72" applyNumberFormat="1" applyFont="1" applyFill="1" applyBorder="1" applyAlignment="1">
      <alignment horizontal="center" vertical="center" wrapText="1"/>
    </xf>
    <xf numFmtId="171" fontId="29" fillId="45" borderId="64" xfId="72" applyNumberFormat="1" applyFont="1" applyFill="1" applyBorder="1" applyAlignment="1">
      <alignment horizontal="center" vertical="center" wrapText="1"/>
    </xf>
    <xf numFmtId="171" fontId="29" fillId="45" borderId="106" xfId="72" applyNumberFormat="1" applyFont="1" applyFill="1" applyBorder="1" applyAlignment="1">
      <alignment horizontal="center" vertical="center" wrapText="1"/>
    </xf>
    <xf numFmtId="171" fontId="55" fillId="45" borderId="20" xfId="72" applyNumberFormat="1" applyFont="1" applyFill="1" applyBorder="1" applyAlignment="1">
      <alignment horizontal="center" vertical="center" wrapText="1"/>
    </xf>
    <xf numFmtId="171" fontId="29" fillId="45" borderId="20" xfId="72" applyNumberFormat="1" applyFont="1" applyFill="1" applyBorder="1" applyAlignment="1">
      <alignment horizontal="center" vertical="center" wrapText="1"/>
    </xf>
    <xf numFmtId="171" fontId="29" fillId="45" borderId="107" xfId="72" applyNumberFormat="1" applyFont="1" applyFill="1" applyBorder="1" applyAlignment="1">
      <alignment horizontal="center" vertical="center" wrapText="1"/>
    </xf>
    <xf numFmtId="171" fontId="55" fillId="44" borderId="16" xfId="72" applyNumberFormat="1" applyFont="1" applyFill="1" applyBorder="1" applyAlignment="1">
      <alignment horizontal="center" vertical="center" wrapText="1"/>
    </xf>
    <xf numFmtId="171" fontId="29" fillId="44" borderId="16" xfId="72" applyNumberFormat="1" applyFont="1" applyFill="1" applyBorder="1" applyAlignment="1">
      <alignment horizontal="center" vertical="center" wrapText="1"/>
    </xf>
    <xf numFmtId="171" fontId="29" fillId="44" borderId="64" xfId="72" applyNumberFormat="1" applyFont="1" applyFill="1" applyBorder="1" applyAlignment="1">
      <alignment horizontal="center" vertical="center" wrapText="1"/>
    </xf>
    <xf numFmtId="171" fontId="29" fillId="44" borderId="106" xfId="72" applyNumberFormat="1" applyFont="1" applyFill="1" applyBorder="1" applyAlignment="1">
      <alignment horizontal="center" vertical="center" wrapText="1"/>
    </xf>
    <xf numFmtId="171" fontId="29" fillId="44" borderId="99" xfId="72" applyNumberFormat="1" applyFont="1" applyFill="1" applyBorder="1" applyAlignment="1">
      <alignment horizontal="center" vertical="center" wrapText="1"/>
    </xf>
    <xf numFmtId="171" fontId="29" fillId="44" borderId="20" xfId="72" applyNumberFormat="1" applyFont="1" applyFill="1" applyBorder="1" applyAlignment="1">
      <alignment horizontal="center" vertical="center" wrapText="1"/>
    </xf>
    <xf numFmtId="171" fontId="29" fillId="44" borderId="107" xfId="72" applyNumberFormat="1" applyFont="1" applyFill="1" applyBorder="1" applyAlignment="1">
      <alignment horizontal="center" vertical="center" wrapText="1"/>
    </xf>
    <xf numFmtId="171" fontId="29" fillId="46" borderId="16" xfId="72" applyNumberFormat="1" applyFont="1" applyFill="1" applyBorder="1" applyAlignment="1">
      <alignment horizontal="center" vertical="center" wrapText="1"/>
    </xf>
    <xf numFmtId="171" fontId="29" fillId="46" borderId="64" xfId="72" applyNumberFormat="1" applyFont="1" applyFill="1" applyBorder="1" applyAlignment="1">
      <alignment horizontal="center" vertical="center" wrapText="1"/>
    </xf>
    <xf numFmtId="171" fontId="29" fillId="46" borderId="65" xfId="72" applyNumberFormat="1" applyFont="1" applyFill="1" applyBorder="1" applyAlignment="1">
      <alignment horizontal="center" vertical="center" wrapText="1"/>
    </xf>
    <xf numFmtId="171" fontId="29" fillId="46" borderId="106" xfId="72" applyNumberFormat="1" applyFont="1" applyFill="1" applyBorder="1" applyAlignment="1">
      <alignment horizontal="center" vertical="center" wrapText="1"/>
    </xf>
    <xf numFmtId="171" fontId="29" fillId="46" borderId="99" xfId="72" applyNumberFormat="1" applyFont="1" applyFill="1" applyBorder="1" applyAlignment="1">
      <alignment horizontal="center" vertical="center" wrapText="1"/>
    </xf>
    <xf numFmtId="171" fontId="29" fillId="46" borderId="100" xfId="72" applyNumberFormat="1" applyFont="1" applyFill="1" applyBorder="1" applyAlignment="1">
      <alignment horizontal="center" vertical="center" wrapText="1"/>
    </xf>
    <xf numFmtId="165" fontId="54" fillId="45" borderId="16" xfId="72" applyFont="1" applyFill="1" applyBorder="1" applyAlignment="1">
      <alignment horizontal="center" vertical="center" wrapText="1"/>
    </xf>
    <xf numFmtId="165" fontId="29" fillId="43" borderId="108" xfId="71" applyFont="1" applyFill="1" applyBorder="1" applyAlignment="1">
      <alignment horizontal="left" vertical="center" wrapText="1"/>
    </xf>
    <xf numFmtId="165" fontId="54" fillId="44" borderId="22" xfId="72" applyFont="1" applyFill="1" applyBorder="1" applyAlignment="1">
      <alignment horizontal="center" vertical="center" wrapText="1"/>
    </xf>
    <xf numFmtId="165" fontId="55" fillId="43" borderId="65" xfId="72" applyFont="1" applyFill="1" applyBorder="1" applyAlignment="1">
      <alignment horizontal="center" vertical="center"/>
    </xf>
    <xf numFmtId="171" fontId="55" fillId="45" borderId="65" xfId="72" applyNumberFormat="1" applyFont="1" applyFill="1" applyBorder="1" applyAlignment="1">
      <alignment horizontal="center" vertical="center" wrapText="1"/>
    </xf>
    <xf numFmtId="171" fontId="29" fillId="45" borderId="65" xfId="72" applyNumberFormat="1" applyFont="1" applyFill="1" applyBorder="1" applyAlignment="1">
      <alignment horizontal="center" vertical="center" wrapText="1"/>
    </xf>
    <xf numFmtId="165" fontId="55" fillId="43" borderId="20" xfId="72" applyFont="1" applyFill="1" applyBorder="1" applyAlignment="1">
      <alignment horizontal="center" vertical="center"/>
    </xf>
    <xf numFmtId="172" fontId="54" fillId="38" borderId="66" xfId="72" applyNumberFormat="1" applyFont="1" applyFill="1" applyBorder="1" applyAlignment="1">
      <alignment horizontal="center" vertical="center" wrapText="1"/>
    </xf>
    <xf numFmtId="165" fontId="55" fillId="0" borderId="22" xfId="72" applyFont="1" applyBorder="1" applyAlignment="1">
      <alignment horizontal="center" vertical="center"/>
    </xf>
    <xf numFmtId="171" fontId="29" fillId="44" borderId="22" xfId="72" applyNumberFormat="1" applyFont="1" applyFill="1" applyBorder="1" applyAlignment="1">
      <alignment horizontal="center" vertical="center" wrapText="1"/>
    </xf>
    <xf numFmtId="171" fontId="29" fillId="44" borderId="109" xfId="72" applyNumberFormat="1" applyFont="1" applyFill="1" applyBorder="1" applyAlignment="1">
      <alignment horizontal="center" vertical="center" wrapText="1"/>
    </xf>
    <xf numFmtId="165" fontId="54" fillId="45" borderId="16" xfId="72" applyFont="1" applyFill="1" applyBorder="1" applyAlignment="1">
      <alignment horizontal="center" vertical="center" wrapText="1"/>
    </xf>
    <xf numFmtId="165" fontId="54" fillId="45" borderId="18" xfId="72" applyFont="1" applyFill="1" applyBorder="1" applyAlignment="1">
      <alignment horizontal="center" vertical="center" wrapText="1"/>
    </xf>
    <xf numFmtId="165" fontId="29" fillId="43" borderId="110" xfId="71" applyFont="1" applyFill="1" applyBorder="1" applyAlignment="1">
      <alignment horizontal="left" vertical="center" wrapText="1"/>
    </xf>
    <xf numFmtId="165" fontId="29" fillId="43" borderId="92" xfId="71" applyFont="1" applyFill="1" applyBorder="1" applyAlignment="1">
      <alignment horizontal="left" vertical="center" wrapText="1"/>
    </xf>
    <xf numFmtId="165" fontId="54" fillId="46" borderId="22" xfId="72" applyFont="1" applyFill="1" applyBorder="1" applyAlignment="1">
      <alignment horizontal="center" vertical="center" wrapText="1"/>
    </xf>
    <xf numFmtId="171" fontId="29" fillId="44" borderId="65" xfId="72" applyNumberFormat="1" applyFont="1" applyFill="1" applyBorder="1" applyAlignment="1">
      <alignment horizontal="center" vertical="center" wrapText="1"/>
    </xf>
    <xf numFmtId="172" fontId="54" fillId="38" borderId="97" xfId="72" applyNumberFormat="1" applyFont="1" applyFill="1" applyBorder="1" applyAlignment="1">
      <alignment horizontal="center" vertical="center" wrapText="1"/>
    </xf>
    <xf numFmtId="165" fontId="29" fillId="43" borderId="111" xfId="71" applyFont="1" applyFill="1" applyBorder="1" applyAlignment="1">
      <alignment horizontal="left" vertical="center" wrapText="1"/>
    </xf>
    <xf numFmtId="171" fontId="55" fillId="44" borderId="78" xfId="72" applyNumberFormat="1" applyFont="1" applyFill="1" applyBorder="1" applyAlignment="1">
      <alignment horizontal="center" vertical="center" wrapText="1"/>
    </xf>
    <xf numFmtId="171" fontId="29" fillId="44" borderId="24" xfId="72" applyNumberFormat="1" applyFont="1" applyFill="1" applyBorder="1" applyAlignment="1">
      <alignment horizontal="center" vertical="center" wrapText="1"/>
    </xf>
    <xf numFmtId="171" fontId="29" fillId="44" borderId="112" xfId="72" applyNumberFormat="1" applyFont="1" applyFill="1" applyBorder="1" applyAlignment="1">
      <alignment horizontal="center" vertical="center" wrapText="1"/>
    </xf>
    <xf numFmtId="171" fontId="29" fillId="44" borderId="91" xfId="72" applyNumberFormat="1" applyFont="1" applyFill="1" applyBorder="1" applyAlignment="1">
      <alignment horizontal="center" vertical="center" wrapText="1"/>
    </xf>
    <xf numFmtId="171" fontId="55" fillId="42" borderId="16" xfId="72" applyNumberFormat="1" applyFont="1" applyFill="1" applyBorder="1" applyAlignment="1">
      <alignment horizontal="center" vertical="center" wrapText="1"/>
    </xf>
    <xf numFmtId="171" fontId="29" fillId="42" borderId="16" xfId="72" applyNumberFormat="1" applyFont="1" applyFill="1" applyBorder="1" applyAlignment="1">
      <alignment horizontal="center" vertical="center" wrapText="1"/>
    </xf>
    <xf numFmtId="171" fontId="55" fillId="42" borderId="64" xfId="72" applyNumberFormat="1" applyFont="1" applyFill="1" applyBorder="1" applyAlignment="1">
      <alignment horizontal="center" vertical="center" wrapText="1"/>
    </xf>
    <xf numFmtId="171" fontId="29" fillId="42" borderId="64" xfId="72" applyNumberFormat="1" applyFont="1" applyFill="1" applyBorder="1" applyAlignment="1">
      <alignment horizontal="center" vertical="center" wrapText="1"/>
    </xf>
    <xf numFmtId="171" fontId="29" fillId="42" borderId="65" xfId="72" applyNumberFormat="1" applyFont="1" applyFill="1" applyBorder="1" applyAlignment="1">
      <alignment horizontal="center" vertical="center" wrapText="1"/>
    </xf>
    <xf numFmtId="171" fontId="29" fillId="42" borderId="106" xfId="72" applyNumberFormat="1" applyFont="1" applyFill="1" applyBorder="1" applyAlignment="1">
      <alignment horizontal="center" vertical="center" wrapText="1"/>
    </xf>
    <xf numFmtId="171" fontId="29" fillId="42" borderId="99" xfId="72" applyNumberFormat="1" applyFont="1" applyFill="1" applyBorder="1" applyAlignment="1">
      <alignment horizontal="center" vertical="center" wrapText="1"/>
    </xf>
    <xf numFmtId="171" fontId="29" fillId="42" borderId="100" xfId="72" applyNumberFormat="1" applyFont="1" applyFill="1" applyBorder="1" applyAlignment="1">
      <alignment horizontal="center" vertical="center" wrapText="1"/>
    </xf>
    <xf numFmtId="171" fontId="29" fillId="42" borderId="20" xfId="72" applyNumberFormat="1" applyFont="1" applyFill="1" applyBorder="1" applyAlignment="1">
      <alignment horizontal="center" vertical="center" wrapText="1"/>
    </xf>
    <xf numFmtId="171" fontId="29" fillId="42" borderId="107" xfId="72" applyNumberFormat="1" applyFont="1" applyFill="1" applyBorder="1" applyAlignment="1">
      <alignment horizontal="center" vertical="center" wrapText="1"/>
    </xf>
    <xf numFmtId="171" fontId="29" fillId="39" borderId="39" xfId="72" applyNumberFormat="1" applyFont="1" applyFill="1" applyBorder="1" applyAlignment="1">
      <alignment horizontal="center" vertical="center" wrapText="1"/>
    </xf>
    <xf numFmtId="171" fontId="29" fillId="39" borderId="93" xfId="72" applyNumberFormat="1" applyFont="1" applyFill="1" applyBorder="1" applyAlignment="1">
      <alignment horizontal="center" vertical="center" wrapText="1"/>
    </xf>
    <xf numFmtId="171" fontId="29" fillId="44" borderId="98" xfId="72" applyNumberFormat="1" applyFont="1" applyFill="1" applyBorder="1" applyAlignment="1">
      <alignment horizontal="center" vertical="center" wrapText="1"/>
    </xf>
    <xf numFmtId="165" fontId="54" fillId="45" borderId="16" xfId="72" applyFont="1" applyFill="1" applyBorder="1" applyAlignment="1">
      <alignment horizontal="center" vertical="center" wrapText="1"/>
    </xf>
    <xf numFmtId="165" fontId="51" fillId="0" borderId="0" xfId="71" quotePrefix="1" applyFont="1" applyFill="1" applyBorder="1" applyAlignment="1">
      <alignment horizontal="left" vertical="center" wrapText="1"/>
    </xf>
    <xf numFmtId="165" fontId="54" fillId="45" borderId="64" xfId="72" applyFont="1" applyFill="1" applyBorder="1" applyAlignment="1">
      <alignment horizontal="center" vertical="center" wrapText="1"/>
    </xf>
    <xf numFmtId="165" fontId="54" fillId="44" borderId="65" xfId="72" applyFont="1" applyFill="1" applyBorder="1" applyAlignment="1">
      <alignment horizontal="center" vertical="center" wrapText="1"/>
    </xf>
    <xf numFmtId="165" fontId="54" fillId="42" borderId="16" xfId="72" applyFont="1" applyFill="1" applyBorder="1" applyAlignment="1">
      <alignment horizontal="center" vertical="center" wrapText="1"/>
    </xf>
    <xf numFmtId="165" fontId="54" fillId="39" borderId="22" xfId="72" applyFont="1" applyFill="1" applyBorder="1" applyAlignment="1">
      <alignment horizontal="center" vertical="center" wrapText="1"/>
    </xf>
    <xf numFmtId="171" fontId="55" fillId="39" borderId="22" xfId="72" applyNumberFormat="1" applyFont="1" applyFill="1" applyBorder="1" applyAlignment="1">
      <alignment horizontal="center" vertical="center" wrapText="1"/>
    </xf>
    <xf numFmtId="171" fontId="29" fillId="39" borderId="22" xfId="72" applyNumberFormat="1" applyFont="1" applyFill="1" applyBorder="1" applyAlignment="1">
      <alignment horizontal="center" vertical="center" wrapText="1"/>
    </xf>
    <xf numFmtId="165" fontId="29" fillId="43" borderId="83" xfId="71" applyFont="1" applyFill="1" applyBorder="1" applyAlignment="1">
      <alignment horizontal="left" vertical="center" wrapText="1"/>
    </xf>
    <xf numFmtId="165" fontId="29" fillId="43" borderId="113" xfId="71" applyFont="1" applyFill="1" applyBorder="1" applyAlignment="1">
      <alignment horizontal="left" vertical="center" wrapText="1"/>
    </xf>
    <xf numFmtId="171" fontId="29" fillId="39" borderId="65" xfId="72" applyNumberFormat="1" applyFont="1" applyFill="1" applyBorder="1" applyAlignment="1">
      <alignment horizontal="center" vertical="center" wrapText="1"/>
    </xf>
    <xf numFmtId="171" fontId="30" fillId="44" borderId="16" xfId="72" applyNumberFormat="1" applyFont="1" applyFill="1" applyBorder="1" applyAlignment="1">
      <alignment horizontal="center" vertical="center" wrapText="1"/>
    </xf>
    <xf numFmtId="171" fontId="30" fillId="46" borderId="66" xfId="72" applyNumberFormat="1" applyFont="1" applyFill="1" applyBorder="1" applyAlignment="1">
      <alignment horizontal="center" vertical="center" wrapText="1"/>
    </xf>
    <xf numFmtId="171" fontId="30" fillId="46" borderId="16" xfId="72" applyNumberFormat="1" applyFont="1" applyFill="1" applyBorder="1" applyAlignment="1">
      <alignment horizontal="center" vertical="center" wrapText="1"/>
    </xf>
    <xf numFmtId="171" fontId="30" fillId="46" borderId="67" xfId="72" applyNumberFormat="1" applyFont="1" applyFill="1" applyBorder="1" applyAlignment="1">
      <alignment horizontal="center" vertical="center" wrapText="1"/>
    </xf>
    <xf numFmtId="171" fontId="55" fillId="45" borderId="114" xfId="72" applyNumberFormat="1" applyFont="1" applyFill="1" applyBorder="1" applyAlignment="1">
      <alignment horizontal="center" vertical="center" wrapText="1"/>
    </xf>
    <xf numFmtId="171" fontId="29" fillId="45" borderId="28" xfId="72" applyNumberFormat="1" applyFont="1" applyFill="1" applyBorder="1" applyAlignment="1">
      <alignment horizontal="center" vertical="center" wrapText="1"/>
    </xf>
    <xf numFmtId="171" fontId="29" fillId="45" borderId="93" xfId="72" applyNumberFormat="1" applyFont="1" applyFill="1" applyBorder="1" applyAlignment="1">
      <alignment horizontal="center" vertical="center" wrapText="1"/>
    </xf>
    <xf numFmtId="165" fontId="54" fillId="45" borderId="40" xfId="72" applyFont="1" applyFill="1" applyBorder="1" applyAlignment="1">
      <alignment horizontal="center" vertical="center" wrapText="1"/>
    </xf>
    <xf numFmtId="171" fontId="55" fillId="45" borderId="49" xfId="72" applyNumberFormat="1" applyFont="1" applyFill="1" applyBorder="1" applyAlignment="1">
      <alignment horizontal="center" vertical="center" wrapText="1"/>
    </xf>
    <xf numFmtId="171" fontId="29" fillId="45" borderId="27" xfId="72" applyNumberFormat="1" applyFont="1" applyFill="1" applyBorder="1" applyAlignment="1">
      <alignment horizontal="center" vertical="center" wrapText="1"/>
    </xf>
    <xf numFmtId="171" fontId="29" fillId="45" borderId="98" xfId="72" applyNumberFormat="1" applyFont="1" applyFill="1" applyBorder="1" applyAlignment="1">
      <alignment horizontal="center" vertical="center" wrapText="1"/>
    </xf>
    <xf numFmtId="171" fontId="29" fillId="39" borderId="109" xfId="72" applyNumberFormat="1" applyFont="1" applyFill="1" applyBorder="1" applyAlignment="1">
      <alignment horizontal="center" vertical="center" wrapText="1"/>
    </xf>
    <xf numFmtId="165" fontId="54" fillId="45" borderId="18" xfId="72" applyFont="1" applyFill="1" applyBorder="1" applyAlignment="1">
      <alignment horizontal="center" vertical="center" wrapText="1"/>
    </xf>
    <xf numFmtId="165" fontId="54" fillId="45" borderId="16" xfId="72" applyFont="1" applyFill="1" applyBorder="1" applyAlignment="1">
      <alignment horizontal="center" vertical="center" wrapText="1"/>
    </xf>
    <xf numFmtId="165" fontId="51" fillId="0" borderId="0" xfId="71" quotePrefix="1" applyFont="1" applyFill="1" applyBorder="1" applyAlignment="1">
      <alignment horizontal="left" vertical="center" wrapText="1"/>
    </xf>
    <xf numFmtId="171" fontId="29" fillId="0" borderId="0" xfId="72" quotePrefix="1" applyNumberFormat="1" applyFont="1" applyFill="1" applyBorder="1" applyAlignment="1">
      <alignment horizontal="center" vertical="center" wrapText="1"/>
    </xf>
    <xf numFmtId="165" fontId="54" fillId="45" borderId="16" xfId="72" applyFont="1" applyFill="1" applyBorder="1" applyAlignment="1">
      <alignment horizontal="center" vertical="center" wrapText="1"/>
    </xf>
    <xf numFmtId="165" fontId="54" fillId="45" borderId="65" xfId="72" applyFont="1" applyFill="1" applyBorder="1" applyAlignment="1">
      <alignment horizontal="center" vertical="center" wrapText="1"/>
    </xf>
    <xf numFmtId="165" fontId="54" fillId="44" borderId="65" xfId="72" applyFont="1" applyFill="1" applyBorder="1" applyAlignment="1">
      <alignment horizontal="center" vertical="center" wrapText="1"/>
    </xf>
    <xf numFmtId="165" fontId="54" fillId="42" borderId="18" xfId="72" applyFont="1" applyFill="1" applyBorder="1" applyAlignment="1">
      <alignment horizontal="center" vertical="center" wrapText="1"/>
    </xf>
    <xf numFmtId="165" fontId="54" fillId="42" borderId="16" xfId="72" applyFont="1" applyFill="1" applyBorder="1" applyAlignment="1">
      <alignment horizontal="center" vertical="center" wrapText="1"/>
    </xf>
    <xf numFmtId="165" fontId="54" fillId="39" borderId="16" xfId="72" applyFont="1" applyFill="1" applyBorder="1" applyAlignment="1">
      <alignment horizontal="center" vertical="center" wrapText="1"/>
    </xf>
    <xf numFmtId="165" fontId="54" fillId="44" borderId="16" xfId="72" applyFont="1" applyFill="1" applyBorder="1" applyAlignment="1">
      <alignment horizontal="center" vertical="center" wrapText="1"/>
    </xf>
    <xf numFmtId="165" fontId="54" fillId="46" borderId="16" xfId="72" applyFont="1" applyFill="1" applyBorder="1" applyAlignment="1">
      <alignment horizontal="center" vertical="center" wrapText="1"/>
    </xf>
    <xf numFmtId="165" fontId="54" fillId="44" borderId="64" xfId="72" applyFont="1" applyFill="1" applyBorder="1" applyAlignment="1">
      <alignment horizontal="center" vertical="center" wrapText="1"/>
    </xf>
    <xf numFmtId="165" fontId="54" fillId="46" borderId="64" xfId="72" applyFont="1" applyFill="1" applyBorder="1" applyAlignment="1">
      <alignment horizontal="center" vertical="center" wrapText="1"/>
    </xf>
    <xf numFmtId="171" fontId="29" fillId="45" borderId="22" xfId="72" applyNumberFormat="1" applyFont="1" applyFill="1" applyBorder="1" applyAlignment="1">
      <alignment horizontal="center" vertical="center" wrapText="1"/>
    </xf>
    <xf numFmtId="171" fontId="29" fillId="45" borderId="109" xfId="72" applyNumberFormat="1" applyFont="1" applyFill="1" applyBorder="1" applyAlignment="1">
      <alignment horizontal="center" vertical="center" wrapText="1"/>
    </xf>
    <xf numFmtId="171" fontId="29" fillId="39" borderId="66" xfId="72" applyNumberFormat="1" applyFont="1" applyFill="1" applyBorder="1" applyAlignment="1">
      <alignment horizontal="center" vertical="center" wrapText="1"/>
    </xf>
    <xf numFmtId="171" fontId="29" fillId="39" borderId="10" xfId="72" applyNumberFormat="1" applyFont="1" applyFill="1" applyBorder="1" applyAlignment="1">
      <alignment horizontal="center" vertical="center" wrapText="1"/>
    </xf>
    <xf numFmtId="171" fontId="29" fillId="39" borderId="17" xfId="72" applyNumberFormat="1" applyFont="1" applyFill="1" applyBorder="1" applyAlignment="1">
      <alignment horizontal="center" vertical="center" wrapText="1"/>
    </xf>
    <xf numFmtId="171" fontId="55" fillId="45" borderId="22" xfId="72" applyNumberFormat="1" applyFont="1" applyFill="1" applyBorder="1" applyAlignment="1">
      <alignment horizontal="center" vertical="center" wrapText="1"/>
    </xf>
    <xf numFmtId="165" fontId="54" fillId="45" borderId="22" xfId="72" applyFont="1" applyFill="1" applyBorder="1" applyAlignment="1">
      <alignment horizontal="center" vertical="center" wrapText="1"/>
    </xf>
    <xf numFmtId="165" fontId="29" fillId="0" borderId="84" xfId="71" applyFont="1" applyFill="1" applyBorder="1" applyAlignment="1">
      <alignment horizontal="left" vertical="center" wrapText="1"/>
    </xf>
    <xf numFmtId="165" fontId="29" fillId="0" borderId="85" xfId="71" applyFont="1" applyFill="1" applyBorder="1" applyAlignment="1">
      <alignment horizontal="left" vertical="center" wrapText="1"/>
    </xf>
    <xf numFmtId="165" fontId="51" fillId="0" borderId="0" xfId="71" quotePrefix="1" applyFont="1" applyFill="1" applyBorder="1" applyAlignment="1">
      <alignment horizontal="left" vertical="center" wrapText="1"/>
    </xf>
    <xf numFmtId="171" fontId="29" fillId="34" borderId="65" xfId="72" applyNumberFormat="1" applyFont="1" applyFill="1" applyBorder="1" applyAlignment="1">
      <alignment horizontal="center" vertical="center" wrapText="1"/>
    </xf>
    <xf numFmtId="165" fontId="30" fillId="0" borderId="0" xfId="71" applyFont="1" applyFill="1" applyBorder="1" applyAlignment="1">
      <alignment horizontal="center"/>
    </xf>
    <xf numFmtId="165" fontId="3" fillId="0" borderId="0" xfId="0" applyFont="1" applyAlignment="1">
      <alignment horizontal="justify" vertical="top" wrapText="1"/>
    </xf>
    <xf numFmtId="165" fontId="0" fillId="0" borderId="0" xfId="0" applyAlignment="1">
      <alignment horizontal="justify" vertical="top" wrapText="1"/>
    </xf>
    <xf numFmtId="165" fontId="39" fillId="36" borderId="38" xfId="71" applyFont="1" applyFill="1" applyBorder="1" applyAlignment="1">
      <alignment horizontal="center"/>
    </xf>
    <xf numFmtId="165" fontId="39" fillId="36" borderId="21" xfId="71" applyFont="1" applyFill="1" applyBorder="1" applyAlignment="1">
      <alignment horizontal="center"/>
    </xf>
    <xf numFmtId="165" fontId="39" fillId="36" borderId="23" xfId="71" applyFont="1" applyFill="1" applyBorder="1" applyAlignment="1">
      <alignment horizontal="center"/>
    </xf>
    <xf numFmtId="165" fontId="25" fillId="36" borderId="40" xfId="71" applyFont="1" applyFill="1" applyBorder="1" applyAlignment="1">
      <alignment horizontal="center" vertical="top"/>
    </xf>
    <xf numFmtId="165" fontId="25" fillId="36" borderId="51" xfId="71" applyFont="1" applyFill="1" applyBorder="1" applyAlignment="1">
      <alignment horizontal="center" vertical="top"/>
    </xf>
    <xf numFmtId="165" fontId="25" fillId="36" borderId="25" xfId="71" applyFont="1" applyFill="1" applyBorder="1" applyAlignment="1">
      <alignment horizontal="center" vertical="top"/>
    </xf>
    <xf numFmtId="165" fontId="39" fillId="36" borderId="16" xfId="71" applyFont="1" applyFill="1" applyBorder="1" applyAlignment="1">
      <alignment horizontal="center" vertical="center" wrapText="1" shrinkToFit="1"/>
    </xf>
    <xf numFmtId="49" fontId="25" fillId="36" borderId="20" xfId="71" applyNumberFormat="1" applyFont="1" applyFill="1" applyBorder="1" applyAlignment="1">
      <alignment horizontal="center" vertical="center" wrapText="1"/>
    </xf>
    <xf numFmtId="49" fontId="25" fillId="36" borderId="10" xfId="71" applyNumberFormat="1" applyFont="1" applyFill="1" applyBorder="1" applyAlignment="1">
      <alignment horizontal="center" vertical="center" wrapText="1"/>
    </xf>
    <xf numFmtId="49" fontId="25" fillId="36" borderId="22" xfId="71" applyNumberFormat="1" applyFont="1" applyFill="1" applyBorder="1" applyAlignment="1">
      <alignment horizontal="center" vertical="center" wrapText="1"/>
    </xf>
    <xf numFmtId="165" fontId="30" fillId="36" borderId="17" xfId="71" applyFont="1" applyFill="1" applyBorder="1" applyAlignment="1">
      <alignment horizontal="center" vertical="center" wrapText="1"/>
    </xf>
    <xf numFmtId="165" fontId="30" fillId="36" borderId="18" xfId="71" applyFont="1" applyFill="1" applyBorder="1" applyAlignment="1">
      <alignment horizontal="center" vertical="center" wrapText="1"/>
    </xf>
    <xf numFmtId="49" fontId="30" fillId="36" borderId="10" xfId="71" applyNumberFormat="1" applyFont="1" applyFill="1" applyBorder="1" applyAlignment="1">
      <alignment horizontal="center" vertical="center" wrapText="1"/>
    </xf>
    <xf numFmtId="49" fontId="30" fillId="36" borderId="22" xfId="71" applyNumberFormat="1" applyFont="1" applyFill="1" applyBorder="1" applyAlignment="1">
      <alignment horizontal="center" vertical="center" wrapText="1"/>
    </xf>
    <xf numFmtId="49" fontId="30" fillId="36" borderId="16" xfId="71" applyNumberFormat="1" applyFont="1" applyFill="1" applyBorder="1" applyAlignment="1">
      <alignment horizontal="center" vertical="center" wrapText="1"/>
    </xf>
    <xf numFmtId="165" fontId="30" fillId="0" borderId="0" xfId="19" applyFont="1" applyBorder="1" applyAlignment="1">
      <alignment horizontal="left" wrapText="1"/>
    </xf>
    <xf numFmtId="165" fontId="30" fillId="36" borderId="17" xfId="0" applyFont="1" applyFill="1" applyBorder="1" applyAlignment="1">
      <alignment horizontal="center" vertical="center" wrapText="1"/>
    </xf>
    <xf numFmtId="165" fontId="30" fillId="36" borderId="11" xfId="0" applyFont="1" applyFill="1" applyBorder="1" applyAlignment="1">
      <alignment horizontal="center" vertical="center" wrapText="1"/>
    </xf>
    <xf numFmtId="165" fontId="30" fillId="36" borderId="18" xfId="0" applyFont="1" applyFill="1" applyBorder="1" applyAlignment="1">
      <alignment horizontal="center" vertical="center" wrapText="1"/>
    </xf>
    <xf numFmtId="165" fontId="25" fillId="36" borderId="38" xfId="0" applyFont="1" applyFill="1" applyBorder="1" applyAlignment="1">
      <alignment horizontal="center" wrapText="1"/>
    </xf>
    <xf numFmtId="165" fontId="25" fillId="36" borderId="21" xfId="0" applyFont="1" applyFill="1" applyBorder="1" applyAlignment="1">
      <alignment horizontal="center" wrapText="1"/>
    </xf>
    <xf numFmtId="165" fontId="25" fillId="36" borderId="23" xfId="0" applyFont="1" applyFill="1" applyBorder="1" applyAlignment="1">
      <alignment horizontal="center" wrapText="1"/>
    </xf>
    <xf numFmtId="165" fontId="30" fillId="36" borderId="16" xfId="0" applyFont="1" applyFill="1" applyBorder="1" applyAlignment="1">
      <alignment horizontal="center" vertical="center" wrapText="1"/>
    </xf>
    <xf numFmtId="49" fontId="30" fillId="36" borderId="16" xfId="0" applyNumberFormat="1" applyFont="1" applyFill="1" applyBorder="1" applyAlignment="1">
      <alignment horizontal="center" vertical="center" wrapText="1"/>
    </xf>
    <xf numFmtId="165" fontId="30" fillId="36" borderId="40" xfId="0" applyFont="1" applyFill="1" applyBorder="1" applyAlignment="1">
      <alignment horizontal="center" vertical="top" wrapText="1"/>
    </xf>
    <xf numFmtId="165" fontId="30" fillId="36" borderId="51" xfId="0" applyFont="1" applyFill="1" applyBorder="1" applyAlignment="1">
      <alignment horizontal="center" vertical="top" wrapText="1"/>
    </xf>
    <xf numFmtId="165" fontId="30" fillId="36" borderId="25" xfId="0" applyFont="1" applyFill="1" applyBorder="1" applyAlignment="1">
      <alignment horizontal="center" vertical="top" wrapText="1"/>
    </xf>
    <xf numFmtId="165" fontId="30" fillId="36" borderId="20" xfId="0" applyFont="1" applyFill="1" applyBorder="1" applyAlignment="1">
      <alignment horizontal="center" vertical="center" wrapText="1"/>
    </xf>
    <xf numFmtId="165" fontId="30" fillId="36" borderId="10" xfId="0" applyFont="1" applyFill="1" applyBorder="1" applyAlignment="1">
      <alignment horizontal="center" vertical="center" wrapText="1"/>
    </xf>
    <xf numFmtId="165" fontId="30" fillId="36" borderId="22" xfId="0" applyFont="1" applyFill="1" applyBorder="1" applyAlignment="1">
      <alignment horizontal="center" vertical="center" wrapText="1"/>
    </xf>
    <xf numFmtId="165" fontId="29" fillId="0" borderId="0" xfId="71" applyFont="1" applyFill="1" applyBorder="1" applyAlignment="1">
      <alignment horizontal="left" wrapText="1"/>
    </xf>
    <xf numFmtId="165" fontId="27" fillId="36" borderId="38" xfId="72" applyFont="1" applyFill="1" applyBorder="1" applyAlignment="1">
      <alignment horizontal="center"/>
    </xf>
    <xf numFmtId="165" fontId="27" fillId="36" borderId="21" xfId="72" applyFont="1" applyFill="1" applyBorder="1" applyAlignment="1">
      <alignment horizontal="center"/>
    </xf>
    <xf numFmtId="165" fontId="27" fillId="36" borderId="23" xfId="72" applyFont="1" applyFill="1" applyBorder="1" applyAlignment="1">
      <alignment horizontal="center"/>
    </xf>
    <xf numFmtId="165" fontId="35" fillId="36" borderId="40" xfId="72" applyFont="1" applyFill="1" applyBorder="1" applyAlignment="1">
      <alignment horizontal="center" vertical="center" wrapText="1"/>
    </xf>
    <xf numFmtId="165" fontId="35" fillId="36" borderId="51" xfId="72" applyFont="1" applyFill="1" applyBorder="1" applyAlignment="1">
      <alignment horizontal="center" vertical="center" wrapText="1"/>
    </xf>
    <xf numFmtId="165" fontId="35" fillId="36" borderId="25" xfId="72" applyFont="1" applyFill="1" applyBorder="1" applyAlignment="1">
      <alignment horizontal="center" vertical="center" wrapText="1"/>
    </xf>
    <xf numFmtId="165" fontId="33" fillId="36" borderId="17" xfId="72" applyFont="1" applyFill="1" applyBorder="1" applyAlignment="1">
      <alignment horizontal="center" vertical="center" wrapText="1"/>
    </xf>
    <xf numFmtId="165" fontId="33" fillId="36" borderId="18" xfId="72" applyFont="1" applyFill="1" applyBorder="1" applyAlignment="1">
      <alignment horizontal="center" vertical="center" wrapText="1"/>
    </xf>
    <xf numFmtId="165" fontId="51" fillId="0" borderId="0" xfId="71" quotePrefix="1" applyFont="1" applyFill="1" applyBorder="1" applyAlignment="1">
      <alignment horizontal="left" vertical="center" wrapText="1"/>
    </xf>
    <xf numFmtId="165" fontId="53" fillId="38" borderId="20" xfId="72" applyFont="1" applyFill="1" applyBorder="1" applyAlignment="1">
      <alignment horizontal="center" vertical="center" wrapText="1"/>
    </xf>
    <xf numFmtId="165" fontId="53" fillId="38" borderId="10" xfId="72" applyFont="1" applyFill="1" applyBorder="1" applyAlignment="1">
      <alignment horizontal="center" vertical="center" wrapText="1"/>
    </xf>
    <xf numFmtId="165" fontId="53" fillId="38" borderId="22" xfId="72" applyFont="1" applyFill="1" applyBorder="1" applyAlignment="1">
      <alignment horizontal="center" vertical="center" wrapText="1"/>
    </xf>
    <xf numFmtId="165" fontId="54" fillId="46" borderId="63" xfId="72" applyFont="1" applyFill="1" applyBorder="1" applyAlignment="1">
      <alignment horizontal="center" vertical="center" wrapText="1"/>
    </xf>
    <xf numFmtId="165" fontId="54" fillId="46" borderId="65" xfId="72" applyFont="1" applyFill="1" applyBorder="1" applyAlignment="1">
      <alignment horizontal="center" vertical="center" wrapText="1"/>
    </xf>
    <xf numFmtId="165" fontId="29" fillId="0" borderId="0" xfId="71" applyFont="1" applyFill="1" applyBorder="1" applyAlignment="1">
      <alignment horizontal="left" vertical="center" wrapText="1"/>
    </xf>
    <xf numFmtId="165" fontId="52" fillId="38" borderId="38" xfId="72" applyFont="1" applyFill="1" applyBorder="1" applyAlignment="1">
      <alignment horizontal="center" vertical="center"/>
    </xf>
    <xf numFmtId="165" fontId="52" fillId="38" borderId="21" xfId="72" applyFont="1" applyFill="1" applyBorder="1" applyAlignment="1">
      <alignment horizontal="center" vertical="center"/>
    </xf>
    <xf numFmtId="165" fontId="52" fillId="38" borderId="23" xfId="72" applyFont="1" applyFill="1" applyBorder="1" applyAlignment="1">
      <alignment horizontal="center" vertical="center"/>
    </xf>
    <xf numFmtId="165" fontId="54" fillId="45" borderId="62" xfId="72" applyFont="1" applyFill="1" applyBorder="1" applyAlignment="1">
      <alignment horizontal="center" vertical="center" wrapText="1"/>
    </xf>
    <xf numFmtId="165" fontId="54" fillId="45" borderId="16" xfId="72" applyFont="1" applyFill="1" applyBorder="1" applyAlignment="1">
      <alignment horizontal="center" vertical="center" wrapText="1"/>
    </xf>
    <xf numFmtId="165" fontId="54" fillId="45" borderId="63" xfId="72" applyFont="1" applyFill="1" applyBorder="1" applyAlignment="1">
      <alignment horizontal="center" vertical="center" wrapText="1"/>
    </xf>
    <xf numFmtId="165" fontId="54" fillId="45" borderId="65" xfId="72" applyFont="1" applyFill="1" applyBorder="1" applyAlignment="1">
      <alignment horizontal="center" vertical="center" wrapText="1"/>
    </xf>
    <xf numFmtId="165" fontId="54" fillId="45" borderId="77" xfId="72" applyFont="1" applyFill="1" applyBorder="1" applyAlignment="1">
      <alignment horizontal="center" vertical="center" wrapText="1"/>
    </xf>
    <xf numFmtId="165" fontId="54" fillId="45" borderId="20" xfId="72" applyFont="1" applyFill="1" applyBorder="1" applyAlignment="1">
      <alignment horizontal="center" vertical="center" wrapText="1"/>
    </xf>
    <xf numFmtId="165" fontId="54" fillId="44" borderId="61" xfId="72" applyFont="1" applyFill="1" applyBorder="1" applyAlignment="1">
      <alignment horizontal="center" vertical="center" wrapText="1"/>
    </xf>
    <xf numFmtId="165" fontId="54" fillId="44" borderId="62" xfId="72" applyFont="1" applyFill="1" applyBorder="1" applyAlignment="1">
      <alignment horizontal="center" vertical="center" wrapText="1"/>
    </xf>
    <xf numFmtId="165" fontId="54" fillId="38" borderId="102" xfId="72" applyFont="1" applyFill="1" applyBorder="1" applyAlignment="1">
      <alignment horizontal="center" vertical="center" wrapText="1"/>
    </xf>
    <xf numFmtId="165" fontId="54" fillId="38" borderId="103" xfId="72" applyFont="1" applyFill="1" applyBorder="1" applyAlignment="1">
      <alignment horizontal="center" vertical="center" wrapText="1"/>
    </xf>
    <xf numFmtId="165" fontId="54" fillId="38" borderId="104" xfId="72" applyFont="1" applyFill="1" applyBorder="1" applyAlignment="1">
      <alignment horizontal="center" vertical="center" wrapText="1"/>
    </xf>
    <xf numFmtId="165" fontId="54" fillId="39" borderId="79" xfId="72" applyFont="1" applyFill="1" applyBorder="1" applyAlignment="1">
      <alignment horizontal="center" vertical="center" wrapText="1"/>
    </xf>
    <xf numFmtId="165" fontId="54" fillId="39" borderId="62" xfId="72" applyFont="1" applyFill="1" applyBorder="1" applyAlignment="1">
      <alignment horizontal="center" vertical="center" wrapText="1"/>
    </xf>
    <xf numFmtId="165" fontId="54" fillId="44" borderId="79" xfId="72" applyFont="1" applyFill="1" applyBorder="1" applyAlignment="1">
      <alignment horizontal="center" vertical="center" wrapText="1"/>
    </xf>
    <xf numFmtId="165" fontId="54" fillId="45" borderId="61" xfId="72" applyFont="1" applyFill="1" applyBorder="1" applyAlignment="1">
      <alignment horizontal="center" vertical="center" wrapText="1"/>
    </xf>
    <xf numFmtId="165" fontId="54" fillId="45" borderId="64" xfId="72" applyFont="1" applyFill="1" applyBorder="1" applyAlignment="1">
      <alignment horizontal="center" vertical="center" wrapText="1"/>
    </xf>
    <xf numFmtId="165" fontId="54" fillId="44" borderId="77" xfId="72" applyFont="1" applyFill="1" applyBorder="1" applyAlignment="1">
      <alignment horizontal="center" vertical="center" wrapText="1"/>
    </xf>
    <xf numFmtId="165" fontId="54" fillId="44" borderId="20" xfId="72" applyFont="1" applyFill="1" applyBorder="1" applyAlignment="1">
      <alignment horizontal="center" vertical="center" wrapText="1"/>
    </xf>
    <xf numFmtId="165" fontId="54" fillId="46" borderId="61" xfId="72" applyFont="1" applyFill="1" applyBorder="1" applyAlignment="1">
      <alignment horizontal="center" vertical="center" wrapText="1"/>
    </xf>
    <xf numFmtId="165" fontId="54" fillId="46" borderId="62" xfId="72" applyFont="1" applyFill="1" applyBorder="1" applyAlignment="1">
      <alignment horizontal="center" vertical="center" wrapText="1"/>
    </xf>
    <xf numFmtId="165" fontId="54" fillId="38" borderId="97" xfId="72" applyFont="1" applyFill="1" applyBorder="1" applyAlignment="1">
      <alignment horizontal="center" vertical="center" wrapText="1"/>
    </xf>
    <xf numFmtId="165" fontId="54" fillId="38" borderId="66" xfId="72" applyFont="1" applyFill="1" applyBorder="1" applyAlignment="1">
      <alignment horizontal="center" vertical="center" wrapText="1"/>
    </xf>
    <xf numFmtId="165" fontId="54" fillId="39" borderId="61" xfId="72" applyFont="1" applyFill="1" applyBorder="1" applyAlignment="1">
      <alignment horizontal="center" vertical="center" wrapText="1"/>
    </xf>
    <xf numFmtId="165" fontId="54" fillId="39" borderId="77" xfId="72" applyFont="1" applyFill="1" applyBorder="1" applyAlignment="1">
      <alignment horizontal="center" vertical="center" wrapText="1"/>
    </xf>
    <xf numFmtId="165" fontId="54" fillId="39" borderId="20" xfId="72" applyFont="1" applyFill="1" applyBorder="1" applyAlignment="1">
      <alignment horizontal="center" vertical="center" wrapText="1"/>
    </xf>
    <xf numFmtId="165" fontId="52" fillId="38" borderId="40" xfId="72" applyFont="1" applyFill="1" applyBorder="1" applyAlignment="1">
      <alignment horizontal="center" vertical="center" wrapText="1"/>
    </xf>
    <xf numFmtId="165" fontId="52" fillId="38" borderId="51" xfId="72" applyFont="1" applyFill="1" applyBorder="1" applyAlignment="1">
      <alignment horizontal="center" vertical="center" wrapText="1"/>
    </xf>
    <xf numFmtId="165" fontId="52" fillId="38" borderId="25" xfId="72" applyFont="1" applyFill="1" applyBorder="1" applyAlignment="1">
      <alignment horizontal="center" vertical="center" wrapText="1"/>
    </xf>
    <xf numFmtId="165" fontId="54" fillId="39" borderId="63" xfId="72" applyFont="1" applyFill="1" applyBorder="1" applyAlignment="1">
      <alignment horizontal="center" vertical="center" wrapText="1"/>
    </xf>
    <xf numFmtId="165" fontId="54" fillId="39" borderId="65" xfId="72" applyFont="1" applyFill="1" applyBorder="1" applyAlignment="1">
      <alignment horizontal="center" vertical="center" wrapText="1"/>
    </xf>
    <xf numFmtId="165" fontId="54" fillId="45" borderId="75" xfId="72" applyFont="1" applyFill="1" applyBorder="1" applyAlignment="1">
      <alignment horizontal="center" vertical="center" wrapText="1"/>
    </xf>
    <xf numFmtId="165" fontId="54" fillId="45" borderId="18" xfId="72" applyFont="1" applyFill="1" applyBorder="1" applyAlignment="1">
      <alignment horizontal="center" vertical="center" wrapText="1"/>
    </xf>
    <xf numFmtId="165" fontId="54" fillId="45" borderId="79" xfId="72" applyFont="1" applyFill="1" applyBorder="1" applyAlignment="1">
      <alignment horizontal="center" vertical="center" wrapText="1"/>
    </xf>
    <xf numFmtId="165" fontId="54" fillId="45" borderId="78" xfId="72" applyFont="1" applyFill="1" applyBorder="1" applyAlignment="1">
      <alignment horizontal="center" vertical="center" wrapText="1"/>
    </xf>
    <xf numFmtId="2" fontId="45" fillId="40" borderId="0" xfId="72" quotePrefix="1" applyNumberFormat="1" applyFont="1" applyFill="1" applyAlignment="1">
      <alignment horizontal="center" vertical="center"/>
    </xf>
    <xf numFmtId="165" fontId="44" fillId="41" borderId="0" xfId="72" applyFont="1" applyFill="1" applyAlignment="1">
      <alignment horizontal="left" vertical="center"/>
    </xf>
    <xf numFmtId="165" fontId="47" fillId="0" borderId="0" xfId="72" applyFont="1" applyAlignment="1">
      <alignment horizontal="center" vertical="center"/>
    </xf>
    <xf numFmtId="165" fontId="48" fillId="0" borderId="0" xfId="72" applyFont="1" applyAlignment="1">
      <alignment horizontal="center" vertical="center"/>
    </xf>
    <xf numFmtId="165" fontId="24" fillId="0" borderId="0" xfId="72" applyFont="1" applyAlignment="1">
      <alignment horizontal="center"/>
    </xf>
    <xf numFmtId="165" fontId="46" fillId="0" borderId="0" xfId="72" applyFont="1" applyAlignment="1">
      <alignment horizontal="center" vertical="center"/>
    </xf>
    <xf numFmtId="165" fontId="54" fillId="45" borderId="115" xfId="72" applyFont="1" applyFill="1" applyBorder="1" applyAlignment="1">
      <alignment horizontal="center" vertical="center" wrapText="1"/>
    </xf>
    <xf numFmtId="165" fontId="54" fillId="45" borderId="40" xfId="72" applyFont="1" applyFill="1" applyBorder="1" applyAlignment="1">
      <alignment horizontal="center" vertical="center" wrapText="1"/>
    </xf>
    <xf numFmtId="165" fontId="54" fillId="38" borderId="96" xfId="72" applyFont="1" applyFill="1" applyBorder="1" applyAlignment="1">
      <alignment horizontal="center" vertical="center" wrapText="1"/>
    </xf>
    <xf numFmtId="165" fontId="54" fillId="38" borderId="83" xfId="72" applyFont="1" applyFill="1" applyBorder="1" applyAlignment="1">
      <alignment horizontal="center" vertical="center" wrapText="1"/>
    </xf>
    <xf numFmtId="165" fontId="54" fillId="45" borderId="76" xfId="72" applyFont="1" applyFill="1" applyBorder="1" applyAlignment="1">
      <alignment horizontal="center" vertical="center" wrapText="1"/>
    </xf>
    <xf numFmtId="165" fontId="54" fillId="45" borderId="25" xfId="72" applyFont="1" applyFill="1" applyBorder="1" applyAlignment="1">
      <alignment horizontal="center" vertical="center" wrapText="1"/>
    </xf>
    <xf numFmtId="165" fontId="26" fillId="43" borderId="0" xfId="71" applyFont="1" applyFill="1" applyBorder="1" applyAlignment="1">
      <alignment horizontal="left" vertical="center" wrapText="1"/>
    </xf>
    <xf numFmtId="165" fontId="54" fillId="38" borderId="86" xfId="72" applyFont="1" applyFill="1" applyBorder="1" applyAlignment="1">
      <alignment horizontal="center" vertical="center" wrapText="1"/>
    </xf>
    <xf numFmtId="165" fontId="54" fillId="38" borderId="88" xfId="72" applyFont="1" applyFill="1" applyBorder="1" applyAlignment="1">
      <alignment horizontal="center" vertical="center" wrapText="1"/>
    </xf>
    <xf numFmtId="165" fontId="54" fillId="38" borderId="87" xfId="72" applyFont="1" applyFill="1" applyBorder="1" applyAlignment="1">
      <alignment horizontal="center" vertical="center" wrapText="1"/>
    </xf>
    <xf numFmtId="165" fontId="56" fillId="0" borderId="0" xfId="71" quotePrefix="1" applyFont="1" applyFill="1" applyBorder="1" applyAlignment="1">
      <alignment horizontal="left" vertical="center" wrapText="1"/>
    </xf>
    <xf numFmtId="165" fontId="54" fillId="44" borderId="63" xfId="72" applyFont="1" applyFill="1" applyBorder="1" applyAlignment="1">
      <alignment horizontal="center" vertical="center" wrapText="1"/>
    </xf>
    <xf numFmtId="165" fontId="54" fillId="44" borderId="65" xfId="72" applyFont="1" applyFill="1" applyBorder="1" applyAlignment="1">
      <alignment horizontal="center" vertical="center" wrapText="1"/>
    </xf>
    <xf numFmtId="165" fontId="51" fillId="0" borderId="0" xfId="71" applyFont="1" applyFill="1" applyBorder="1" applyAlignment="1">
      <alignment horizontal="left" vertical="center" wrapText="1"/>
    </xf>
    <xf numFmtId="165" fontId="54" fillId="46" borderId="79" xfId="72" applyFont="1" applyFill="1" applyBorder="1" applyAlignment="1">
      <alignment horizontal="center" vertical="center" wrapText="1"/>
    </xf>
    <xf numFmtId="165" fontId="54" fillId="45" borderId="80" xfId="72" applyFont="1" applyFill="1" applyBorder="1" applyAlignment="1">
      <alignment horizontal="center" vertical="center" wrapText="1"/>
    </xf>
    <xf numFmtId="165" fontId="54" fillId="45" borderId="82" xfId="72" applyFont="1" applyFill="1" applyBorder="1" applyAlignment="1">
      <alignment horizontal="center" vertical="center" wrapText="1"/>
    </xf>
    <xf numFmtId="165" fontId="54" fillId="45" borderId="74" xfId="72" applyFont="1" applyFill="1" applyBorder="1" applyAlignment="1">
      <alignment horizontal="center" vertical="center" wrapText="1"/>
    </xf>
    <xf numFmtId="165" fontId="54" fillId="45" borderId="81" xfId="72" applyFont="1" applyFill="1" applyBorder="1" applyAlignment="1">
      <alignment horizontal="center" vertical="center" wrapText="1"/>
    </xf>
    <xf numFmtId="165" fontId="54" fillId="44" borderId="80" xfId="72" applyFont="1" applyFill="1" applyBorder="1" applyAlignment="1">
      <alignment horizontal="center" vertical="center" wrapText="1"/>
    </xf>
    <xf numFmtId="165" fontId="54" fillId="44" borderId="82" xfId="72" applyFont="1" applyFill="1" applyBorder="1" applyAlignment="1">
      <alignment horizontal="center" vertical="center" wrapText="1"/>
    </xf>
    <xf numFmtId="165" fontId="52" fillId="38" borderId="20" xfId="72" applyFont="1" applyFill="1" applyBorder="1" applyAlignment="1">
      <alignment horizontal="center" vertical="center" wrapText="1"/>
    </xf>
    <xf numFmtId="165" fontId="52" fillId="38" borderId="10" xfId="72" applyFont="1" applyFill="1" applyBorder="1" applyAlignment="1">
      <alignment horizontal="center" vertical="center" wrapText="1"/>
    </xf>
    <xf numFmtId="165" fontId="52" fillId="38" borderId="22" xfId="72" applyFont="1" applyFill="1" applyBorder="1" applyAlignment="1">
      <alignment horizontal="center" vertical="center" wrapText="1"/>
    </xf>
    <xf numFmtId="165" fontId="52" fillId="38" borderId="20" xfId="72" applyFont="1" applyFill="1" applyBorder="1" applyAlignment="1">
      <alignment horizontal="center" vertical="center"/>
    </xf>
    <xf numFmtId="165" fontId="52" fillId="38" borderId="10" xfId="72" applyFont="1" applyFill="1" applyBorder="1" applyAlignment="1">
      <alignment horizontal="center" vertical="center"/>
    </xf>
    <xf numFmtId="165" fontId="52" fillId="38" borderId="22" xfId="72" applyFont="1" applyFill="1" applyBorder="1" applyAlignment="1">
      <alignment horizontal="center" vertical="center"/>
    </xf>
    <xf numFmtId="165" fontId="54" fillId="42" borderId="62" xfId="72" applyFont="1" applyFill="1" applyBorder="1" applyAlignment="1">
      <alignment horizontal="center" vertical="center" wrapText="1"/>
    </xf>
    <xf numFmtId="165" fontId="54" fillId="42" borderId="80" xfId="72" applyFont="1" applyFill="1" applyBorder="1" applyAlignment="1">
      <alignment horizontal="center" vertical="center" wrapText="1"/>
    </xf>
    <xf numFmtId="165" fontId="54" fillId="42" borderId="82" xfId="72" applyFont="1" applyFill="1" applyBorder="1" applyAlignment="1">
      <alignment horizontal="center" vertical="center" wrapText="1"/>
    </xf>
    <xf numFmtId="165" fontId="54" fillId="42" borderId="75" xfId="72" applyFont="1" applyFill="1" applyBorder="1" applyAlignment="1">
      <alignment horizontal="center" vertical="center" wrapText="1"/>
    </xf>
    <xf numFmtId="165" fontId="54" fillId="42" borderId="18" xfId="72" applyFont="1" applyFill="1" applyBorder="1" applyAlignment="1">
      <alignment horizontal="center" vertical="center" wrapText="1"/>
    </xf>
    <xf numFmtId="165" fontId="54" fillId="42" borderId="76" xfId="72" applyFont="1" applyFill="1" applyBorder="1" applyAlignment="1">
      <alignment horizontal="center" vertical="center" wrapText="1"/>
    </xf>
    <xf numFmtId="165" fontId="54" fillId="42" borderId="25" xfId="72" applyFont="1" applyFill="1" applyBorder="1" applyAlignment="1">
      <alignment horizontal="center" vertical="center" wrapText="1"/>
    </xf>
    <xf numFmtId="165" fontId="54" fillId="42" borderId="77" xfId="72" applyFont="1" applyFill="1" applyBorder="1" applyAlignment="1">
      <alignment horizontal="center" vertical="center" wrapText="1"/>
    </xf>
    <xf numFmtId="165" fontId="54" fillId="42" borderId="78" xfId="72" applyFont="1" applyFill="1" applyBorder="1" applyAlignment="1">
      <alignment horizontal="center" vertical="center" wrapText="1"/>
    </xf>
    <xf numFmtId="165" fontId="54" fillId="42" borderId="79" xfId="72" applyFont="1" applyFill="1" applyBorder="1" applyAlignment="1">
      <alignment horizontal="center" vertical="center" wrapText="1"/>
    </xf>
    <xf numFmtId="165" fontId="54" fillId="42" borderId="74" xfId="72" applyFont="1" applyFill="1" applyBorder="1" applyAlignment="1">
      <alignment horizontal="center" vertical="center" wrapText="1"/>
    </xf>
    <xf numFmtId="165" fontId="54" fillId="42" borderId="81" xfId="72" applyFont="1" applyFill="1" applyBorder="1" applyAlignment="1">
      <alignment horizontal="center" vertical="center" wrapText="1"/>
    </xf>
    <xf numFmtId="165" fontId="54" fillId="42" borderId="16" xfId="72" applyFont="1" applyFill="1" applyBorder="1" applyAlignment="1">
      <alignment horizontal="center" vertical="center" wrapText="1"/>
    </xf>
    <xf numFmtId="165" fontId="54" fillId="42" borderId="61" xfId="72" applyFont="1" applyFill="1" applyBorder="1" applyAlignment="1">
      <alignment horizontal="center" vertical="center" wrapText="1"/>
    </xf>
    <xf numFmtId="165" fontId="54" fillId="42" borderId="64" xfId="72" applyFont="1" applyFill="1" applyBorder="1" applyAlignment="1">
      <alignment horizontal="center" vertical="center" wrapText="1"/>
    </xf>
    <xf numFmtId="165" fontId="54" fillId="42" borderId="63" xfId="72" applyFont="1" applyFill="1" applyBorder="1" applyAlignment="1">
      <alignment horizontal="center" vertical="center" wrapText="1"/>
    </xf>
    <xf numFmtId="165" fontId="54" fillId="42" borderId="65" xfId="72" applyFont="1" applyFill="1" applyBorder="1" applyAlignment="1">
      <alignment horizontal="center" vertical="center" wrapText="1"/>
    </xf>
    <xf numFmtId="165" fontId="54" fillId="42" borderId="20" xfId="72" applyFont="1" applyFill="1" applyBorder="1" applyAlignment="1">
      <alignment horizontal="center" vertical="center" wrapText="1"/>
    </xf>
  </cellXfs>
  <cellStyles count="8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ORDA PERALES ROMEL……….880" xfId="19"/>
    <cellStyle name="BORDA PERALES ROMEL……….880 2" xfId="20"/>
    <cellStyle name="BORDA PERALES ROMEL……….880 3" xfId="71"/>
    <cellStyle name="Buena" xfId="21" builtinId="26" customBuiltin="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0" xfId="25"/>
    <cellStyle name="Encabezado 4" xfId="26" builtinId="19" customBuiltin="1"/>
    <cellStyle name="Énfasis 1" xfId="27"/>
    <cellStyle name="Énfasis 2" xfId="28"/>
    <cellStyle name="Énfasis 3" xfId="29"/>
    <cellStyle name="Énfasis1" xfId="30" builtinId="29" customBuiltin="1"/>
    <cellStyle name="Énfasis1 - 20%" xfId="31"/>
    <cellStyle name="Énfasis1 - 40%" xfId="32"/>
    <cellStyle name="Énfasis1 - 60%" xfId="33"/>
    <cellStyle name="Énfasis2" xfId="34" builtinId="33" customBuiltin="1"/>
    <cellStyle name="Énfasis2 - 20%" xfId="35"/>
    <cellStyle name="Énfasis2 - 40%" xfId="36"/>
    <cellStyle name="Énfasis2 - 60%" xfId="37"/>
    <cellStyle name="Énfasis3" xfId="38" builtinId="37" customBuiltin="1"/>
    <cellStyle name="Énfasis3 - 20%" xfId="39"/>
    <cellStyle name="Énfasis3 - 40%" xfId="40"/>
    <cellStyle name="Énfasis3 - 60%" xfId="41"/>
    <cellStyle name="Énfasis4" xfId="42" builtinId="41" customBuiltin="1"/>
    <cellStyle name="Énfasis4 - 20%" xfId="43"/>
    <cellStyle name="Énfasis4 - 40%" xfId="44"/>
    <cellStyle name="Énfasis4 - 60%" xfId="45"/>
    <cellStyle name="Énfasis5" xfId="46" builtinId="45" customBuiltin="1"/>
    <cellStyle name="Énfasis5 - 20%" xfId="47"/>
    <cellStyle name="Énfasis5 - 40%" xfId="48"/>
    <cellStyle name="Énfasis5 - 60%" xfId="49"/>
    <cellStyle name="Énfasis6" xfId="50" builtinId="49" customBuiltin="1"/>
    <cellStyle name="Énfasis6 - 20%" xfId="51"/>
    <cellStyle name="Énfasis6 - 40%" xfId="52"/>
    <cellStyle name="Énfasis6 - 60%" xfId="53"/>
    <cellStyle name="Entrada" xfId="54" builtinId="20" customBuiltin="1"/>
    <cellStyle name="Euro" xfId="55"/>
    <cellStyle name="Incorrecto" xfId="56" builtinId="27" customBuiltin="1"/>
    <cellStyle name="Millares_Xl0000000" xfId="57"/>
    <cellStyle name="Neutral" xfId="58" builtinId="28" customBuiltin="1"/>
    <cellStyle name="Normal" xfId="0" builtinId="0"/>
    <cellStyle name="Normal 14" xfId="75"/>
    <cellStyle name="Normal 2" xfId="59"/>
    <cellStyle name="Normal 2 2" xfId="72"/>
    <cellStyle name="Normal 2 3" xfId="77"/>
    <cellStyle name="Normal_03 MARZO" xfId="60"/>
    <cellStyle name="Normal_03 MARZO 2" xfId="76"/>
    <cellStyle name="Normal_20. Carga y Producción Judicial" xfId="78"/>
    <cellStyle name="Normal_20. Carga y Producción Judicial_1" xfId="79"/>
    <cellStyle name="Normal_20. Carga y Producción Judicial_2" xfId="80"/>
    <cellStyle name="Normal_20. Carga y Producción Judicial_3" xfId="81"/>
    <cellStyle name="Notas" xfId="61" builtinId="10" customBuiltin="1"/>
    <cellStyle name="Porcentaje 2" xfId="73"/>
    <cellStyle name="Porcentual 2" xfId="74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1" xfId="66" builtinId="16" customBuiltin="1"/>
    <cellStyle name="Título 2" xfId="67" builtinId="17" customBuiltin="1"/>
    <cellStyle name="Título 3" xfId="68" builtinId="18" customBuiltin="1"/>
    <cellStyle name="Título de hoja" xfId="69"/>
    <cellStyle name="Total" xfId="70" builtinId="25" customBuiltin="1"/>
  </cellStyles>
  <dxfs count="0"/>
  <tableStyles count="0" defaultTableStyle="TableStyleMedium9" defaultPivotStyle="PivotStyleLight16"/>
  <colors>
    <mruColors>
      <color rgb="FFFAF0F0"/>
      <color rgb="FFCCECFF"/>
      <color rgb="FFCCFFFF"/>
      <color rgb="FFF3EDF9"/>
      <color rgb="FFFDFCFE"/>
      <color rgb="FFFFC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400"/>
              <a:t>TOTAL EJECUCIÓN PRESUPUESTAL</a:t>
            </a:r>
          </a:p>
          <a:p>
            <a:pPr>
              <a:defRPr lang="es-ES"/>
            </a:pPr>
            <a:r>
              <a:rPr lang="es-PE" sz="1400"/>
              <a:t>2010-11</a:t>
            </a:r>
          </a:p>
          <a:p>
            <a:pPr>
              <a:defRPr lang="es-ES"/>
            </a:pPr>
            <a:r>
              <a:rPr lang="es-PE" sz="1000"/>
              <a:t>(Millones de Nuevos</a:t>
            </a:r>
            <a:r>
              <a:rPr lang="es-PE" sz="1000" baseline="0"/>
              <a:t> Soles)</a:t>
            </a:r>
            <a:endParaRPr lang="es-PE" sz="1000"/>
          </a:p>
        </c:rich>
      </c:tx>
    </c:title>
    <c:plotArea>
      <c:layout>
        <c:manualLayout>
          <c:layoutTarget val="inner"/>
          <c:xMode val="edge"/>
          <c:yMode val="edge"/>
          <c:x val="0.12273477042337595"/>
          <c:y val="0.21898860363604128"/>
          <c:w val="0.82378160611287077"/>
          <c:h val="0.5680190292627505"/>
        </c:manualLayout>
      </c:layout>
      <c:barChart>
        <c:barDir val="col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555-4D05-B047-B423F916B278}"/>
              </c:ext>
            </c:extLst>
          </c:dPt>
          <c:dPt>
            <c:idx val="1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555-4D05-B047-B423F916B278}"/>
              </c:ext>
            </c:extLst>
          </c:dPt>
          <c:dPt>
            <c:idx val="2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555-4D05-B047-B423F916B278}"/>
              </c:ext>
            </c:extLst>
          </c:dPt>
          <c:dPt>
            <c:idx val="3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555-4D05-B047-B423F916B278}"/>
              </c:ext>
            </c:extLst>
          </c:dPt>
          <c:dPt>
            <c:idx val="4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555-4D05-B047-B423F916B278}"/>
              </c:ext>
            </c:extLst>
          </c:dPt>
          <c:dPt>
            <c:idx val="5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555-4D05-B047-B423F916B278}"/>
              </c:ext>
            </c:extLst>
          </c:dPt>
          <c:dPt>
            <c:idx val="6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555-4D05-B047-B423F916B278}"/>
              </c:ext>
            </c:extLst>
          </c:dPt>
          <c:dPt>
            <c:idx val="7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555-4D05-B047-B423F916B278}"/>
              </c:ext>
            </c:extLst>
          </c:dPt>
          <c:dPt>
            <c:idx val="8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555-4D05-B047-B423F916B278}"/>
              </c:ext>
            </c:extLst>
          </c:dPt>
          <c:dPt>
            <c:idx val="9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555-4D05-B047-B423F916B278}"/>
              </c:ext>
            </c:extLst>
          </c:dPt>
          <c:dPt>
            <c:idx val="1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555-4D05-B047-B423F916B278}"/>
              </c:ext>
            </c:extLst>
          </c:dPt>
          <c:dPt>
            <c:idx val="11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555-4D05-B047-B423F916B278}"/>
              </c:ext>
            </c:extLst>
          </c:dPt>
          <c:dPt>
            <c:idx val="12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555-4D05-B047-B423F916B278}"/>
              </c:ext>
            </c:extLst>
          </c:dPt>
          <c:dPt>
            <c:idx val="13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555-4D05-B047-B423F916B278}"/>
              </c:ext>
            </c:extLst>
          </c:dPt>
          <c:dPt>
            <c:idx val="14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555-4D05-B047-B423F916B278}"/>
              </c:ext>
            </c:extLst>
          </c:dPt>
          <c:dPt>
            <c:idx val="15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555-4D05-B047-B423F916B278}"/>
              </c:ext>
            </c:extLst>
          </c:dPt>
          <c:dPt>
            <c:idx val="16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555-4D05-B047-B423F916B278}"/>
              </c:ext>
            </c:extLst>
          </c:dPt>
          <c:dPt>
            <c:idx val="17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555-4D05-B047-B423F916B278}"/>
              </c:ext>
            </c:extLst>
          </c:dPt>
          <c:dPt>
            <c:idx val="18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555-4D05-B047-B423F916B278}"/>
              </c:ext>
            </c:extLst>
          </c:dPt>
          <c:dPt>
            <c:idx val="19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555-4D05-B047-B423F916B278}"/>
              </c:ext>
            </c:extLst>
          </c:dPt>
          <c:dLbls>
            <c:dLbl>
              <c:idx val="2"/>
              <c:layout>
                <c:manualLayout>
                  <c:x val="1.6487757191162866E-3"/>
                  <c:y val="-1.114251829248487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55-4D05-B047-B423F916B278}"/>
                </c:ext>
              </c:extLst>
            </c:dLbl>
            <c:dLbl>
              <c:idx val="11"/>
              <c:layout>
                <c:manualLayout>
                  <c:x val="-1.648775719116245E-3"/>
                  <c:y val="-1.39281478656045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55-4D05-B047-B423F916B278}"/>
                </c:ext>
              </c:extLst>
            </c:dLbl>
            <c:dLbl>
              <c:idx val="14"/>
              <c:layout>
                <c:manualLayout>
                  <c:x val="0"/>
                  <c:y val="-1.114251829248487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555-4D05-B047-B423F916B278}"/>
                </c:ext>
              </c:extLst>
            </c:dLbl>
            <c:dLbl>
              <c:idx val="17"/>
              <c:layout>
                <c:manualLayout>
                  <c:x val="0"/>
                  <c:y val="-1.671377743872568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555-4D05-B047-B423F916B2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Ejecución Pptal Fuentes.'!$D$80:$D$99</c:f>
              <c:strCache>
                <c:ptCount val="20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</c:strCache>
            </c:strRef>
          </c:cat>
          <c:val>
            <c:numRef>
              <c:f>'3. Ejecución Pptal Fuentes.'!$E$80:$E$99</c:f>
              <c:numCache>
                <c:formatCode>0.0</c:formatCode>
                <c:ptCount val="20"/>
                <c:pt idx="0">
                  <c:v>72.059905999999998</c:v>
                </c:pt>
                <c:pt idx="1">
                  <c:v>73.190010999999998</c:v>
                </c:pt>
                <c:pt idx="2">
                  <c:v>88.855312999999995</c:v>
                </c:pt>
                <c:pt idx="3">
                  <c:v>76.285433999999995</c:v>
                </c:pt>
                <c:pt idx="4">
                  <c:v>79.872392000000005</c:v>
                </c:pt>
                <c:pt idx="5">
                  <c:v>109.186836</c:v>
                </c:pt>
                <c:pt idx="6">
                  <c:v>118.64699400000001</c:v>
                </c:pt>
                <c:pt idx="7">
                  <c:v>95.262722999999994</c:v>
                </c:pt>
                <c:pt idx="8">
                  <c:v>121.43264499999999</c:v>
                </c:pt>
                <c:pt idx="9">
                  <c:v>199.150533</c:v>
                </c:pt>
                <c:pt idx="10">
                  <c:v>77.710758999999996</c:v>
                </c:pt>
                <c:pt idx="11">
                  <c:v>188.401284</c:v>
                </c:pt>
                <c:pt idx="12">
                  <c:v>75.037952360000006</c:v>
                </c:pt>
                <c:pt idx="13">
                  <c:v>76.858022450000007</c:v>
                </c:pt>
                <c:pt idx="14">
                  <c:v>89.92422096</c:v>
                </c:pt>
                <c:pt idx="15">
                  <c:v>102.47203928</c:v>
                </c:pt>
                <c:pt idx="16">
                  <c:v>84.372476890000002</c:v>
                </c:pt>
                <c:pt idx="17">
                  <c:v>88.91274353</c:v>
                </c:pt>
                <c:pt idx="18">
                  <c:v>130.095</c:v>
                </c:pt>
                <c:pt idx="19">
                  <c:v>84.34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555-4D05-B047-B423F916B278}"/>
            </c:ext>
          </c:extLst>
        </c:ser>
        <c:dLbls>
          <c:showVal val="1"/>
        </c:dLbls>
        <c:gapWidth val="30"/>
        <c:overlap val="-38"/>
        <c:axId val="170185088"/>
        <c:axId val="170186624"/>
      </c:barChart>
      <c:catAx>
        <c:axId val="1701850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170186624"/>
        <c:crosses val="autoZero"/>
        <c:auto val="1"/>
        <c:lblAlgn val="ctr"/>
        <c:lblOffset val="100"/>
      </c:catAx>
      <c:valAx>
        <c:axId val="170186624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170185088"/>
        <c:crosses val="autoZero"/>
        <c:crossBetween val="between"/>
        <c:majorUnit val="20"/>
      </c:valAx>
    </c:plotArea>
    <c:plotVisOnly val="1"/>
    <c:dispBlanksAs val="gap"/>
  </c:chart>
  <c:spPr>
    <a:solidFill>
      <a:srgbClr val="00B0F0">
        <a:alpha val="25000"/>
      </a:srgb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200"/>
            </a:pPr>
            <a:r>
              <a:rPr lang="es-PE" sz="1200" b="1" i="0" baseline="0"/>
              <a:t>JUZGADOS  DE PAZ LETRADOS</a:t>
            </a:r>
            <a:endParaRPr lang="es-PE" sz="1200"/>
          </a:p>
          <a:p>
            <a:pPr>
              <a:defRPr lang="es-ES" sz="1200"/>
            </a:pPr>
            <a:r>
              <a:rPr lang="es-PE" sz="1200" b="1" i="0" baseline="0"/>
              <a:t>CARGA  PROCESAL - EXPEDIENTES RESUELTOS - EN TRÁMITE  </a:t>
            </a:r>
            <a:endParaRPr lang="es-PE" sz="1200"/>
          </a:p>
          <a:p>
            <a:pPr>
              <a:defRPr lang="es-ES" sz="1200"/>
            </a:pPr>
            <a:r>
              <a:rPr lang="es-PE" sz="1200" b="1" i="0" baseline="0"/>
              <a:t>Periodo : ENERO - FEBRERO 2017</a:t>
            </a:r>
          </a:p>
          <a:p>
            <a:pPr>
              <a:defRPr lang="es-ES" sz="1200"/>
            </a:pPr>
            <a:endParaRPr lang="es-PE" sz="1200"/>
          </a:p>
          <a:p>
            <a:pPr>
              <a:defRPr lang="es-ES" sz="1200"/>
            </a:pPr>
            <a:endParaRPr lang="es-PE" sz="1200"/>
          </a:p>
        </c:rich>
      </c:tx>
      <c:layout>
        <c:manualLayout>
          <c:xMode val="edge"/>
          <c:yMode val="edge"/>
          <c:x val="0.29439760370570478"/>
          <c:y val="0"/>
        </c:manualLayout>
      </c:layout>
    </c:title>
    <c:plotArea>
      <c:layout>
        <c:manualLayout>
          <c:layoutTarget val="inner"/>
          <c:xMode val="edge"/>
          <c:yMode val="edge"/>
          <c:x val="2.988351434501095E-2"/>
          <c:y val="0.2040835330366314"/>
          <c:w val="0.93965954639066362"/>
          <c:h val="0.67551683213512803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Boletín!$A$428:$A$437</c:f>
              <c:strCache>
                <c:ptCount val="10"/>
                <c:pt idx="0">
                  <c:v>1º JPL El Tambo</c:v>
                </c:pt>
                <c:pt idx="1">
                  <c:v>2º JPL El Tambo</c:v>
                </c:pt>
                <c:pt idx="2">
                  <c:v>3º JPL El Tambo</c:v>
                </c:pt>
                <c:pt idx="3">
                  <c:v>1º JPL Hyo</c:v>
                </c:pt>
                <c:pt idx="4">
                  <c:v>2º JPL Hyo</c:v>
                </c:pt>
                <c:pt idx="5">
                  <c:v>3º JPL Hyo</c:v>
                </c:pt>
                <c:pt idx="6">
                  <c:v>JPL Laboral Hyo</c:v>
                </c:pt>
                <c:pt idx="7">
                  <c:v>1° JPL Chilca</c:v>
                </c:pt>
                <c:pt idx="8">
                  <c:v>2º JPL Chilca</c:v>
                </c:pt>
                <c:pt idx="9">
                  <c:v>JPL Chupaca</c:v>
                </c:pt>
              </c:strCache>
            </c:strRef>
          </c:cat>
          <c:val>
            <c:numRef>
              <c:f>Boletín!$B$428:$B$437</c:f>
              <c:numCache>
                <c:formatCode>#\ ###\ ##0</c:formatCode>
                <c:ptCount val="10"/>
                <c:pt idx="0">
                  <c:v>611</c:v>
                </c:pt>
                <c:pt idx="1">
                  <c:v>633</c:v>
                </c:pt>
                <c:pt idx="2">
                  <c:v>928</c:v>
                </c:pt>
                <c:pt idx="3">
                  <c:v>514</c:v>
                </c:pt>
                <c:pt idx="4">
                  <c:v>1092</c:v>
                </c:pt>
                <c:pt idx="5">
                  <c:v>1278</c:v>
                </c:pt>
                <c:pt idx="6">
                  <c:v>856</c:v>
                </c:pt>
                <c:pt idx="7">
                  <c:v>787</c:v>
                </c:pt>
                <c:pt idx="8">
                  <c:v>643</c:v>
                </c:pt>
                <c:pt idx="9">
                  <c:v>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42-4550-8A9F-728807E3E580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Boletín!$A$428:$A$437</c:f>
              <c:strCache>
                <c:ptCount val="10"/>
                <c:pt idx="0">
                  <c:v>1º JPL El Tambo</c:v>
                </c:pt>
                <c:pt idx="1">
                  <c:v>2º JPL El Tambo</c:v>
                </c:pt>
                <c:pt idx="2">
                  <c:v>3º JPL El Tambo</c:v>
                </c:pt>
                <c:pt idx="3">
                  <c:v>1º JPL Hyo</c:v>
                </c:pt>
                <c:pt idx="4">
                  <c:v>2º JPL Hyo</c:v>
                </c:pt>
                <c:pt idx="5">
                  <c:v>3º JPL Hyo</c:v>
                </c:pt>
                <c:pt idx="6">
                  <c:v>JPL Laboral Hyo</c:v>
                </c:pt>
                <c:pt idx="7">
                  <c:v>1° JPL Chilca</c:v>
                </c:pt>
                <c:pt idx="8">
                  <c:v>2º JPL Chilca</c:v>
                </c:pt>
                <c:pt idx="9">
                  <c:v>JPL Chupaca</c:v>
                </c:pt>
              </c:strCache>
            </c:strRef>
          </c:cat>
          <c:val>
            <c:numRef>
              <c:f>Boletín!$M$428:$M$437</c:f>
              <c:numCache>
                <c:formatCode>#\ ###\ ##0</c:formatCode>
                <c:ptCount val="10"/>
                <c:pt idx="0">
                  <c:v>108</c:v>
                </c:pt>
                <c:pt idx="1">
                  <c:v>147</c:v>
                </c:pt>
                <c:pt idx="2">
                  <c:v>376</c:v>
                </c:pt>
                <c:pt idx="3">
                  <c:v>83</c:v>
                </c:pt>
                <c:pt idx="4">
                  <c:v>153</c:v>
                </c:pt>
                <c:pt idx="5">
                  <c:v>235</c:v>
                </c:pt>
                <c:pt idx="6">
                  <c:v>287</c:v>
                </c:pt>
                <c:pt idx="7">
                  <c:v>170</c:v>
                </c:pt>
                <c:pt idx="8">
                  <c:v>111</c:v>
                </c:pt>
                <c:pt idx="9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42-4550-8A9F-728807E3E580}"/>
            </c:ext>
          </c:extLst>
        </c:ser>
        <c:dLbls>
          <c:showVal val="1"/>
        </c:dLbls>
        <c:overlap val="-25"/>
        <c:axId val="173503616"/>
        <c:axId val="173505152"/>
      </c:barChart>
      <c:catAx>
        <c:axId val="17350361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3505152"/>
        <c:crosses val="autoZero"/>
        <c:auto val="1"/>
        <c:lblAlgn val="ctr"/>
        <c:lblOffset val="100"/>
      </c:catAx>
      <c:valAx>
        <c:axId val="173505152"/>
        <c:scaling>
          <c:orientation val="minMax"/>
        </c:scaling>
        <c:delete val="1"/>
        <c:axPos val="l"/>
        <c:numFmt formatCode="#\ ###\ ##0" sourceLinked="1"/>
        <c:tickLblPos val="none"/>
        <c:crossAx val="1735036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1850478444938013"/>
          <c:y val="0.15822663471414194"/>
          <c:w val="0.37139514103535048"/>
          <c:h val="7.0255924459314889E-2"/>
        </c:manualLayout>
      </c:layout>
      <c:txPr>
        <a:bodyPr/>
        <a:lstStyle/>
        <a:p>
          <a:pPr>
            <a:defRPr lang="es-ES" sz="1100" b="1"/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200"/>
            </a:pPr>
            <a:r>
              <a:rPr lang="es-PE" sz="1200"/>
              <a:t>SALAS SUPERIORES MIXTAS</a:t>
            </a:r>
          </a:p>
          <a:p>
            <a:pPr>
              <a:defRPr lang="es-ES" sz="1200"/>
            </a:pPr>
            <a:r>
              <a:rPr lang="es-PE" sz="1200"/>
              <a:t>CARGA  PROCESAL - EXPEDIENTES RESUELTOS (EN TRÁMITE)  </a:t>
            </a:r>
          </a:p>
          <a:p>
            <a:pPr>
              <a:defRPr lang="es-ES" sz="1200"/>
            </a:pPr>
            <a:r>
              <a:rPr lang="es-PE" sz="1200"/>
              <a:t>Periodo : ENERO - FEBRERO 2017</a:t>
            </a:r>
          </a:p>
        </c:rich>
      </c:tx>
      <c:layout>
        <c:manualLayout>
          <c:xMode val="edge"/>
          <c:yMode val="edge"/>
          <c:x val="0.18200158934884528"/>
          <c:y val="3.496785378891859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Boletín!$A$147:$A$149</c:f>
              <c:strCache>
                <c:ptCount val="3"/>
                <c:pt idx="0">
                  <c:v>1° Sala Mixta - La Merced</c:v>
                </c:pt>
                <c:pt idx="1">
                  <c:v>2° Sala Mixta - La Merced</c:v>
                </c:pt>
                <c:pt idx="2">
                  <c:v>Sala Mixta - Tarma</c:v>
                </c:pt>
              </c:strCache>
            </c:strRef>
          </c:cat>
          <c:val>
            <c:numRef>
              <c:f>Boletín!$B$147:$B$149</c:f>
              <c:numCache>
                <c:formatCode>#\ ###\ ##0</c:formatCode>
                <c:ptCount val="3"/>
                <c:pt idx="0">
                  <c:v>87</c:v>
                </c:pt>
                <c:pt idx="1">
                  <c:v>462</c:v>
                </c:pt>
                <c:pt idx="2">
                  <c:v>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B5-4ADD-A138-0B90F24C2197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Boletín!$A$147:$A$149</c:f>
              <c:strCache>
                <c:ptCount val="3"/>
                <c:pt idx="0">
                  <c:v>1° Sala Mixta - La Merced</c:v>
                </c:pt>
                <c:pt idx="1">
                  <c:v>2° Sala Mixta - La Merced</c:v>
                </c:pt>
                <c:pt idx="2">
                  <c:v>Sala Mixta - Tarma</c:v>
                </c:pt>
              </c:strCache>
            </c:strRef>
          </c:cat>
          <c:val>
            <c:numRef>
              <c:f>Boletín!$M$147:$M$149</c:f>
              <c:numCache>
                <c:formatCode>#\ ###\ ##0</c:formatCode>
                <c:ptCount val="3"/>
                <c:pt idx="0">
                  <c:v>56</c:v>
                </c:pt>
                <c:pt idx="1">
                  <c:v>64</c:v>
                </c:pt>
                <c:pt idx="2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B5-4ADD-A138-0B90F24C2197}"/>
            </c:ext>
          </c:extLst>
        </c:ser>
        <c:dLbls>
          <c:showVal val="1"/>
        </c:dLbls>
        <c:overlap val="-25"/>
        <c:axId val="173634304"/>
        <c:axId val="173635840"/>
      </c:barChart>
      <c:catAx>
        <c:axId val="1736343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3635840"/>
        <c:crosses val="autoZero"/>
        <c:auto val="1"/>
        <c:lblAlgn val="ctr"/>
        <c:lblOffset val="100"/>
      </c:catAx>
      <c:valAx>
        <c:axId val="173635840"/>
        <c:scaling>
          <c:orientation val="minMax"/>
        </c:scaling>
        <c:delete val="1"/>
        <c:axPos val="l"/>
        <c:numFmt formatCode="#\ ###\ ##0" sourceLinked="1"/>
        <c:tickLblPos val="none"/>
        <c:crossAx val="1736343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579872331819788"/>
          <c:y val="0.23246637289605188"/>
          <c:w val="0.50395474356025416"/>
          <c:h val="7.4311825603742013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100"/>
            </a:pPr>
            <a:r>
              <a:rPr lang="es-PE" sz="1100"/>
              <a:t>SALA</a:t>
            </a:r>
            <a:r>
              <a:rPr lang="es-PE" sz="1100" baseline="0"/>
              <a:t> CIVIL</a:t>
            </a:r>
            <a:endParaRPr lang="es-PE" sz="1100"/>
          </a:p>
          <a:p>
            <a:pPr>
              <a:defRPr lang="es-ES" sz="1100"/>
            </a:pPr>
            <a:r>
              <a:rPr lang="es-PE" sz="1100"/>
              <a:t>CARGA  PROCESAL - EXPEDIENTES RESUELTOS (EN TRÁMITE)  </a:t>
            </a:r>
          </a:p>
          <a:p>
            <a:pPr>
              <a:defRPr lang="es-ES" sz="1100"/>
            </a:pPr>
            <a:r>
              <a:rPr lang="es-PE" sz="1100"/>
              <a:t>Periodo : ENERO - FEBRERO 2017</a:t>
            </a:r>
          </a:p>
        </c:rich>
      </c:tx>
      <c:layout>
        <c:manualLayout>
          <c:xMode val="edge"/>
          <c:yMode val="edge"/>
          <c:x val="0.12897839340147502"/>
          <c:y val="2.8488846807243402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dLbl>
              <c:idx val="0"/>
              <c:spPr/>
              <c:txPr>
                <a:bodyPr/>
                <a:lstStyle/>
                <a:p>
                  <a:pPr>
                    <a:defRPr lang="es-ES" b="0"/>
                  </a:pPr>
                  <a:endParaRPr lang="es-PE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Boletín!$A$114</c:f>
              <c:strCache>
                <c:ptCount val="1"/>
                <c:pt idx="0">
                  <c:v>Sala Civil - Sede Central</c:v>
                </c:pt>
              </c:strCache>
            </c:strRef>
          </c:cat>
          <c:val>
            <c:numRef>
              <c:f>Boletín!$B$114</c:f>
              <c:numCache>
                <c:formatCode>#\ ###\ ##0</c:formatCode>
                <c:ptCount val="1"/>
                <c:pt idx="0">
                  <c:v>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E4-41C9-B105-3038D096894C}"/>
            </c:ext>
          </c:extLst>
        </c:ser>
        <c:ser>
          <c:idx val="1"/>
          <c:order val="1"/>
          <c:tx>
            <c:v>EXP.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Boletín!$A$114</c:f>
              <c:strCache>
                <c:ptCount val="1"/>
                <c:pt idx="0">
                  <c:v>Sala Civil - Sede Central</c:v>
                </c:pt>
              </c:strCache>
            </c:strRef>
          </c:cat>
          <c:val>
            <c:numRef>
              <c:f>Boletín!$M$114</c:f>
              <c:numCache>
                <c:formatCode>#\ ###\ ##0</c:formatCode>
                <c:ptCount val="1"/>
                <c:pt idx="0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E4-41C9-B105-3038D096894C}"/>
            </c:ext>
          </c:extLst>
        </c:ser>
        <c:dLbls>
          <c:showVal val="1"/>
        </c:dLbls>
        <c:overlap val="-25"/>
        <c:axId val="173544576"/>
        <c:axId val="173546112"/>
      </c:barChart>
      <c:catAx>
        <c:axId val="1735445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3546112"/>
        <c:crosses val="autoZero"/>
        <c:auto val="1"/>
        <c:lblAlgn val="ctr"/>
        <c:lblOffset val="100"/>
      </c:catAx>
      <c:valAx>
        <c:axId val="173546112"/>
        <c:scaling>
          <c:orientation val="minMax"/>
        </c:scaling>
        <c:delete val="1"/>
        <c:axPos val="l"/>
        <c:numFmt formatCode="#\ ###\ ##0" sourceLinked="1"/>
        <c:tickLblPos val="none"/>
        <c:crossAx val="17354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042600561831331"/>
          <c:y val="0.22213819650028704"/>
          <c:w val="0.50395474356025416"/>
          <c:h val="7.4311825603742013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100"/>
            </a:pPr>
            <a:r>
              <a:rPr lang="es-PE" sz="1100"/>
              <a:t>SALA</a:t>
            </a:r>
            <a:r>
              <a:rPr lang="es-PE" sz="1100" baseline="0"/>
              <a:t> LABORAL</a:t>
            </a:r>
            <a:endParaRPr lang="es-PE" sz="1100"/>
          </a:p>
          <a:p>
            <a:pPr>
              <a:defRPr lang="es-ES" sz="1100"/>
            </a:pPr>
            <a:r>
              <a:rPr lang="es-PE" sz="1100"/>
              <a:t>CARGA  PROCESAL - EXPEDIENTES RESUELTOS (EN</a:t>
            </a:r>
            <a:r>
              <a:rPr lang="es-PE" sz="1100" baseline="0"/>
              <a:t> </a:t>
            </a:r>
            <a:r>
              <a:rPr lang="es-PE" sz="1100"/>
              <a:t>TRÁMITE)  </a:t>
            </a:r>
          </a:p>
          <a:p>
            <a:pPr>
              <a:defRPr lang="es-ES" sz="1100"/>
            </a:pPr>
            <a:r>
              <a:rPr lang="es-PE" sz="1100"/>
              <a:t>Periodo : ENERO - FEBRERO 2017</a:t>
            </a:r>
          </a:p>
        </c:rich>
      </c:tx>
      <c:layout>
        <c:manualLayout>
          <c:xMode val="edge"/>
          <c:yMode val="edge"/>
          <c:x val="0.12897839340147513"/>
          <c:y val="2.8488846807243402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dLbl>
              <c:idx val="0"/>
              <c:spPr/>
              <c:txPr>
                <a:bodyPr/>
                <a:lstStyle/>
                <a:p>
                  <a:pPr>
                    <a:defRPr lang="es-ES" b="0"/>
                  </a:pPr>
                  <a:endParaRPr lang="es-PE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Boletín!$A$113</c:f>
              <c:strCache>
                <c:ptCount val="1"/>
                <c:pt idx="0">
                  <c:v>Sala Laboral - Sede Central</c:v>
                </c:pt>
              </c:strCache>
            </c:strRef>
          </c:cat>
          <c:val>
            <c:numRef>
              <c:f>Boletín!$B$113</c:f>
              <c:numCache>
                <c:formatCode>#\ ###\ ##0</c:formatCode>
                <c:ptCount val="1"/>
                <c:pt idx="0">
                  <c:v>1011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03-49BB-AF4D-D27EDBDC1BE9}"/>
            </c:ext>
          </c:extLst>
        </c:ser>
        <c:ser>
          <c:idx val="1"/>
          <c:order val="1"/>
          <c:tx>
            <c:v>EXP.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Boletín!$A$113</c:f>
              <c:strCache>
                <c:ptCount val="1"/>
                <c:pt idx="0">
                  <c:v>Sala Laboral - Sede Central</c:v>
                </c:pt>
              </c:strCache>
            </c:strRef>
          </c:cat>
          <c:val>
            <c:numRef>
              <c:f>Boletín!$M$113</c:f>
              <c:numCache>
                <c:formatCode>#\ ###\ ##0</c:formatCode>
                <c:ptCount val="1"/>
                <c:pt idx="0">
                  <c:v>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3-49BB-AF4D-D27EDBDC1BE9}"/>
            </c:ext>
          </c:extLst>
        </c:ser>
        <c:dLbls>
          <c:showVal val="1"/>
        </c:dLbls>
        <c:overlap val="-25"/>
        <c:axId val="173590016"/>
        <c:axId val="173591552"/>
      </c:barChart>
      <c:catAx>
        <c:axId val="1735900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3591552"/>
        <c:crosses val="autoZero"/>
        <c:auto val="1"/>
        <c:lblAlgn val="ctr"/>
        <c:lblOffset val="100"/>
      </c:catAx>
      <c:valAx>
        <c:axId val="173591552"/>
        <c:scaling>
          <c:orientation val="minMax"/>
        </c:scaling>
        <c:delete val="1"/>
        <c:axPos val="l"/>
        <c:numFmt formatCode="#\ ###\ ##0" sourceLinked="1"/>
        <c:tickLblPos val="none"/>
        <c:crossAx val="1735900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042600561831331"/>
          <c:y val="0.22213819650028704"/>
          <c:w val="0.50395474356025416"/>
          <c:h val="7.4311825603742013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200"/>
            </a:pPr>
            <a:r>
              <a:rPr lang="es-PE" sz="1200" b="1" i="0" baseline="0"/>
              <a:t>JUZGADOS  DE PAZ LETRADOS</a:t>
            </a:r>
            <a:endParaRPr lang="es-PE" sz="1200"/>
          </a:p>
          <a:p>
            <a:pPr>
              <a:defRPr lang="es-ES" sz="1200"/>
            </a:pPr>
            <a:r>
              <a:rPr lang="es-PE" sz="1200" b="1" i="0" baseline="0"/>
              <a:t>CARGA  PROCESAL - EXPEDIENTES RESUELTOS - EN TRÁMITE  </a:t>
            </a:r>
            <a:endParaRPr lang="es-PE" sz="1200"/>
          </a:p>
          <a:p>
            <a:pPr>
              <a:defRPr lang="es-ES" sz="1200"/>
            </a:pPr>
            <a:r>
              <a:rPr lang="es-PE" sz="1200" b="1" i="0" baseline="0"/>
              <a:t>Periodo : ENERO - FEBRERO 2017</a:t>
            </a:r>
          </a:p>
          <a:p>
            <a:pPr>
              <a:defRPr lang="es-ES" sz="1200"/>
            </a:pPr>
            <a:endParaRPr lang="es-PE" sz="1200"/>
          </a:p>
          <a:p>
            <a:pPr>
              <a:defRPr lang="es-ES" sz="1200"/>
            </a:pPr>
            <a:endParaRPr lang="es-PE" sz="1200"/>
          </a:p>
        </c:rich>
      </c:tx>
      <c:layout>
        <c:manualLayout>
          <c:xMode val="edge"/>
          <c:yMode val="edge"/>
          <c:x val="0.29439760370570489"/>
          <c:y val="0"/>
        </c:manualLayout>
      </c:layout>
    </c:title>
    <c:plotArea>
      <c:layout>
        <c:manualLayout>
          <c:layoutTarget val="inner"/>
          <c:xMode val="edge"/>
          <c:yMode val="edge"/>
          <c:x val="2.988351434501095E-2"/>
          <c:y val="0.2040835330366314"/>
          <c:w val="0.93965954639066362"/>
          <c:h val="0.67551683213512825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Boletín!$A$438:$A$445</c:f>
              <c:strCache>
                <c:ptCount val="8"/>
                <c:pt idx="0">
                  <c:v>JPL Concepción</c:v>
                </c:pt>
                <c:pt idx="1">
                  <c:v>JPL Tarma</c:v>
                </c:pt>
                <c:pt idx="2">
                  <c:v>1º JPL Jauja</c:v>
                </c:pt>
                <c:pt idx="3">
                  <c:v>JPL Pampas</c:v>
                </c:pt>
                <c:pt idx="4">
                  <c:v>1º JPL La Merced</c:v>
                </c:pt>
                <c:pt idx="5">
                  <c:v>2º JPL La Merced</c:v>
                </c:pt>
                <c:pt idx="6">
                  <c:v>1° JPL La Oroya</c:v>
                </c:pt>
                <c:pt idx="7">
                  <c:v>2º JPL La Oroya</c:v>
                </c:pt>
              </c:strCache>
            </c:strRef>
          </c:cat>
          <c:val>
            <c:numRef>
              <c:f>Boletín!$B$438:$B$445</c:f>
              <c:numCache>
                <c:formatCode>#\ ###\ ##0</c:formatCode>
                <c:ptCount val="8"/>
                <c:pt idx="0">
                  <c:v>778</c:v>
                </c:pt>
                <c:pt idx="1">
                  <c:v>901</c:v>
                </c:pt>
                <c:pt idx="2">
                  <c:v>1018</c:v>
                </c:pt>
                <c:pt idx="3">
                  <c:v>548</c:v>
                </c:pt>
                <c:pt idx="4">
                  <c:v>653</c:v>
                </c:pt>
                <c:pt idx="5">
                  <c:v>481</c:v>
                </c:pt>
                <c:pt idx="6">
                  <c:v>344</c:v>
                </c:pt>
                <c:pt idx="7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42-4550-8A9F-728807E3E580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Boletín!$A$438:$A$445</c:f>
              <c:strCache>
                <c:ptCount val="8"/>
                <c:pt idx="0">
                  <c:v>JPL Concepción</c:v>
                </c:pt>
                <c:pt idx="1">
                  <c:v>JPL Tarma</c:v>
                </c:pt>
                <c:pt idx="2">
                  <c:v>1º JPL Jauja</c:v>
                </c:pt>
                <c:pt idx="3">
                  <c:v>JPL Pampas</c:v>
                </c:pt>
                <c:pt idx="4">
                  <c:v>1º JPL La Merced</c:v>
                </c:pt>
                <c:pt idx="5">
                  <c:v>2º JPL La Merced</c:v>
                </c:pt>
                <c:pt idx="6">
                  <c:v>1° JPL La Oroya</c:v>
                </c:pt>
                <c:pt idx="7">
                  <c:v>2º JPL La Oroya</c:v>
                </c:pt>
              </c:strCache>
            </c:strRef>
          </c:cat>
          <c:val>
            <c:numRef>
              <c:f>Boletín!$M$438:$M$445</c:f>
              <c:numCache>
                <c:formatCode>#\ ###\ ##0</c:formatCode>
                <c:ptCount val="8"/>
                <c:pt idx="0">
                  <c:v>136</c:v>
                </c:pt>
                <c:pt idx="1">
                  <c:v>124</c:v>
                </c:pt>
                <c:pt idx="2">
                  <c:v>86</c:v>
                </c:pt>
                <c:pt idx="3">
                  <c:v>115</c:v>
                </c:pt>
                <c:pt idx="4">
                  <c:v>96</c:v>
                </c:pt>
                <c:pt idx="5">
                  <c:v>55</c:v>
                </c:pt>
                <c:pt idx="6">
                  <c:v>115</c:v>
                </c:pt>
                <c:pt idx="7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42-4550-8A9F-728807E3E580}"/>
            </c:ext>
          </c:extLst>
        </c:ser>
        <c:dLbls>
          <c:showVal val="1"/>
        </c:dLbls>
        <c:overlap val="-25"/>
        <c:axId val="173704320"/>
        <c:axId val="173705856"/>
      </c:barChart>
      <c:catAx>
        <c:axId val="17370432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3705856"/>
        <c:crosses val="autoZero"/>
        <c:auto val="1"/>
        <c:lblAlgn val="ctr"/>
        <c:lblOffset val="100"/>
      </c:catAx>
      <c:valAx>
        <c:axId val="173705856"/>
        <c:scaling>
          <c:orientation val="minMax"/>
        </c:scaling>
        <c:delete val="1"/>
        <c:axPos val="l"/>
        <c:numFmt formatCode="#\ ###\ ##0" sourceLinked="1"/>
        <c:tickLblPos val="none"/>
        <c:crossAx val="1737043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1850478444938035"/>
          <c:y val="0.15822663471414194"/>
          <c:w val="0.37139514103535048"/>
          <c:h val="7.0255924459314889E-2"/>
        </c:manualLayout>
      </c:layout>
      <c:txPr>
        <a:bodyPr/>
        <a:lstStyle/>
        <a:p>
          <a:pPr>
            <a:defRPr lang="es-ES" sz="1100" b="1"/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200"/>
            </a:pPr>
            <a:r>
              <a:rPr lang="es-PE" sz="1200" b="1" i="0" baseline="0"/>
              <a:t>JUZGADOS  DE PAZ LETRADOS</a:t>
            </a:r>
            <a:endParaRPr lang="es-PE" sz="1200"/>
          </a:p>
          <a:p>
            <a:pPr>
              <a:defRPr lang="es-ES" sz="1200"/>
            </a:pPr>
            <a:r>
              <a:rPr lang="es-PE" sz="1200" b="1" i="0" baseline="0"/>
              <a:t>CARGA  PROCESAL - EXPEDIENTES RESUELTOS - EN TRÁMITE  </a:t>
            </a:r>
            <a:endParaRPr lang="es-PE" sz="1200"/>
          </a:p>
          <a:p>
            <a:pPr>
              <a:defRPr lang="es-ES" sz="1200"/>
            </a:pPr>
            <a:r>
              <a:rPr lang="es-PE" sz="1200" b="1" i="0" baseline="0"/>
              <a:t>Periodo : ENERO - FEBRERO 2017</a:t>
            </a:r>
          </a:p>
          <a:p>
            <a:pPr>
              <a:defRPr lang="es-ES" sz="1200"/>
            </a:pPr>
            <a:endParaRPr lang="es-PE" sz="1200"/>
          </a:p>
          <a:p>
            <a:pPr>
              <a:defRPr lang="es-ES" sz="1200"/>
            </a:pPr>
            <a:endParaRPr lang="es-PE" sz="1200"/>
          </a:p>
        </c:rich>
      </c:tx>
      <c:layout>
        <c:manualLayout>
          <c:xMode val="edge"/>
          <c:yMode val="edge"/>
          <c:x val="0.294397603705705"/>
          <c:y val="0"/>
        </c:manualLayout>
      </c:layout>
    </c:title>
    <c:plotArea>
      <c:layout>
        <c:manualLayout>
          <c:layoutTarget val="inner"/>
          <c:xMode val="edge"/>
          <c:yMode val="edge"/>
          <c:x val="2.988351434501095E-2"/>
          <c:y val="0.2040835330366314"/>
          <c:w val="0.93965954639066362"/>
          <c:h val="0.67551683213512859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Boletín!$A$446:$A$453</c:f>
              <c:strCache>
                <c:ptCount val="8"/>
                <c:pt idx="0">
                  <c:v>JPL Perene</c:v>
                </c:pt>
                <c:pt idx="1">
                  <c:v>JPL San Ramon</c:v>
                </c:pt>
                <c:pt idx="2">
                  <c:v>JPL Oxapampa</c:v>
                </c:pt>
                <c:pt idx="3">
                  <c:v>JPL Villa Rica</c:v>
                </c:pt>
                <c:pt idx="4">
                  <c:v>JPL Satipo</c:v>
                </c:pt>
                <c:pt idx="5">
                  <c:v>JPL Mazamari</c:v>
                </c:pt>
                <c:pt idx="6">
                  <c:v>JPL Pichanaki</c:v>
                </c:pt>
                <c:pt idx="7">
                  <c:v>JPL Pangoa</c:v>
                </c:pt>
              </c:strCache>
            </c:strRef>
          </c:cat>
          <c:val>
            <c:numRef>
              <c:f>Boletín!$B$446:$B$453</c:f>
              <c:numCache>
                <c:formatCode>#\ ###\ ##0</c:formatCode>
                <c:ptCount val="8"/>
                <c:pt idx="0">
                  <c:v>323</c:v>
                </c:pt>
                <c:pt idx="1">
                  <c:v>197</c:v>
                </c:pt>
                <c:pt idx="2">
                  <c:v>484</c:v>
                </c:pt>
                <c:pt idx="3">
                  <c:v>265</c:v>
                </c:pt>
                <c:pt idx="4">
                  <c:v>910</c:v>
                </c:pt>
                <c:pt idx="5">
                  <c:v>184</c:v>
                </c:pt>
                <c:pt idx="6">
                  <c:v>448</c:v>
                </c:pt>
                <c:pt idx="7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42-4550-8A9F-728807E3E580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Boletín!$A$446:$A$453</c:f>
              <c:strCache>
                <c:ptCount val="8"/>
                <c:pt idx="0">
                  <c:v>JPL Perene</c:v>
                </c:pt>
                <c:pt idx="1">
                  <c:v>JPL San Ramon</c:v>
                </c:pt>
                <c:pt idx="2">
                  <c:v>JPL Oxapampa</c:v>
                </c:pt>
                <c:pt idx="3">
                  <c:v>JPL Villa Rica</c:v>
                </c:pt>
                <c:pt idx="4">
                  <c:v>JPL Satipo</c:v>
                </c:pt>
                <c:pt idx="5">
                  <c:v>JPL Mazamari</c:v>
                </c:pt>
                <c:pt idx="6">
                  <c:v>JPL Pichanaki</c:v>
                </c:pt>
                <c:pt idx="7">
                  <c:v>JPL Pangoa</c:v>
                </c:pt>
              </c:strCache>
            </c:strRef>
          </c:cat>
          <c:val>
            <c:numRef>
              <c:f>Boletín!$M$446:$M$453</c:f>
              <c:numCache>
                <c:formatCode>#\ ###\ ##0</c:formatCode>
                <c:ptCount val="8"/>
                <c:pt idx="0">
                  <c:v>201</c:v>
                </c:pt>
                <c:pt idx="1">
                  <c:v>17</c:v>
                </c:pt>
                <c:pt idx="2">
                  <c:v>83</c:v>
                </c:pt>
                <c:pt idx="3">
                  <c:v>90</c:v>
                </c:pt>
                <c:pt idx="4">
                  <c:v>138</c:v>
                </c:pt>
                <c:pt idx="5">
                  <c:v>12</c:v>
                </c:pt>
                <c:pt idx="6">
                  <c:v>125</c:v>
                </c:pt>
                <c:pt idx="7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42-4550-8A9F-728807E3E580}"/>
            </c:ext>
          </c:extLst>
        </c:ser>
        <c:dLbls>
          <c:showVal val="1"/>
        </c:dLbls>
        <c:overlap val="-25"/>
        <c:axId val="173835008"/>
        <c:axId val="173836544"/>
      </c:barChart>
      <c:catAx>
        <c:axId val="17383500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3836544"/>
        <c:crosses val="autoZero"/>
        <c:auto val="1"/>
        <c:lblAlgn val="ctr"/>
        <c:lblOffset val="100"/>
      </c:catAx>
      <c:valAx>
        <c:axId val="173836544"/>
        <c:scaling>
          <c:orientation val="minMax"/>
        </c:scaling>
        <c:delete val="1"/>
        <c:axPos val="l"/>
        <c:numFmt formatCode="#\ ###\ ##0" sourceLinked="1"/>
        <c:tickLblPos val="none"/>
        <c:crossAx val="1738350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1850478444938046"/>
          <c:y val="0.15822663471414194"/>
          <c:w val="0.37139514103535048"/>
          <c:h val="7.0255924459314889E-2"/>
        </c:manualLayout>
      </c:layout>
      <c:txPr>
        <a:bodyPr/>
        <a:lstStyle/>
        <a:p>
          <a:pPr>
            <a:defRPr lang="es-ES" sz="1100" b="1"/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200"/>
            </a:pPr>
            <a:r>
              <a:rPr lang="es-PE" sz="1200" b="1" i="0" baseline="0"/>
              <a:t>JUZGADOS  DE PAZ LETRADOS</a:t>
            </a:r>
            <a:endParaRPr lang="es-PE" sz="1200"/>
          </a:p>
          <a:p>
            <a:pPr>
              <a:defRPr lang="es-ES" sz="1200"/>
            </a:pPr>
            <a:r>
              <a:rPr lang="es-PE" sz="1200" b="1" i="0" baseline="0"/>
              <a:t>CARGA  PROCESAL - EXPEDIENTES RESUELTOS - EN TRÁMITE  </a:t>
            </a:r>
            <a:endParaRPr lang="es-PE" sz="1200"/>
          </a:p>
          <a:p>
            <a:pPr>
              <a:defRPr lang="es-ES" sz="1200"/>
            </a:pPr>
            <a:r>
              <a:rPr lang="es-PE" sz="1200" b="1" i="0" baseline="0"/>
              <a:t>Periodo : ENERO - FEBRERO 2017</a:t>
            </a:r>
          </a:p>
          <a:p>
            <a:pPr>
              <a:defRPr lang="es-ES" sz="1200"/>
            </a:pPr>
            <a:endParaRPr lang="es-PE" sz="1200"/>
          </a:p>
          <a:p>
            <a:pPr>
              <a:defRPr lang="es-ES" sz="1200"/>
            </a:pPr>
            <a:endParaRPr lang="es-PE" sz="1200"/>
          </a:p>
        </c:rich>
      </c:tx>
      <c:layout>
        <c:manualLayout>
          <c:xMode val="edge"/>
          <c:yMode val="edge"/>
          <c:x val="0.29439760370570511"/>
          <c:y val="0"/>
        </c:manualLayout>
      </c:layout>
    </c:title>
    <c:plotArea>
      <c:layout>
        <c:manualLayout>
          <c:layoutTarget val="inner"/>
          <c:xMode val="edge"/>
          <c:yMode val="edge"/>
          <c:x val="2.988351434501095E-2"/>
          <c:y val="0.2040835330366314"/>
          <c:w val="0.93965954639066362"/>
          <c:h val="0.67551683213512892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Boletín!$A$454:$A$458</c:f>
              <c:strCache>
                <c:ptCount val="5"/>
                <c:pt idx="0">
                  <c:v>JPL Junín</c:v>
                </c:pt>
                <c:pt idx="1">
                  <c:v>JPL Cajas</c:v>
                </c:pt>
                <c:pt idx="2">
                  <c:v>JPL Río Tambo</c:v>
                </c:pt>
                <c:pt idx="3">
                  <c:v>JPL Acobamba</c:v>
                </c:pt>
                <c:pt idx="4">
                  <c:v>JPL Surcubamba</c:v>
                </c:pt>
              </c:strCache>
            </c:strRef>
          </c:cat>
          <c:val>
            <c:numRef>
              <c:f>Boletín!$B$454:$B$458</c:f>
              <c:numCache>
                <c:formatCode>#\ ###\ ##0</c:formatCode>
                <c:ptCount val="5"/>
                <c:pt idx="0">
                  <c:v>360</c:v>
                </c:pt>
                <c:pt idx="1">
                  <c:v>225</c:v>
                </c:pt>
                <c:pt idx="2">
                  <c:v>38</c:v>
                </c:pt>
                <c:pt idx="3">
                  <c:v>179</c:v>
                </c:pt>
                <c:pt idx="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42-4550-8A9F-728807E3E580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Boletín!$A$454:$A$458</c:f>
              <c:strCache>
                <c:ptCount val="5"/>
                <c:pt idx="0">
                  <c:v>JPL Junín</c:v>
                </c:pt>
                <c:pt idx="1">
                  <c:v>JPL Cajas</c:v>
                </c:pt>
                <c:pt idx="2">
                  <c:v>JPL Río Tambo</c:v>
                </c:pt>
                <c:pt idx="3">
                  <c:v>JPL Acobamba</c:v>
                </c:pt>
                <c:pt idx="4">
                  <c:v>JPL Surcubamba</c:v>
                </c:pt>
              </c:strCache>
            </c:strRef>
          </c:cat>
          <c:val>
            <c:numRef>
              <c:f>Boletín!$M$454:$M$458</c:f>
              <c:numCache>
                <c:formatCode>#\ ###\ ##0</c:formatCode>
                <c:ptCount val="5"/>
                <c:pt idx="0">
                  <c:v>97</c:v>
                </c:pt>
                <c:pt idx="1">
                  <c:v>103</c:v>
                </c:pt>
                <c:pt idx="2">
                  <c:v>10</c:v>
                </c:pt>
                <c:pt idx="3">
                  <c:v>26</c:v>
                </c:pt>
                <c:pt idx="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42-4550-8A9F-728807E3E580}"/>
            </c:ext>
          </c:extLst>
        </c:ser>
        <c:dLbls>
          <c:showVal val="1"/>
        </c:dLbls>
        <c:overlap val="-25"/>
        <c:axId val="173863296"/>
        <c:axId val="173864832"/>
      </c:barChart>
      <c:catAx>
        <c:axId val="17386329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3864832"/>
        <c:crosses val="autoZero"/>
        <c:auto val="1"/>
        <c:lblAlgn val="ctr"/>
        <c:lblOffset val="100"/>
      </c:catAx>
      <c:valAx>
        <c:axId val="173864832"/>
        <c:scaling>
          <c:orientation val="minMax"/>
        </c:scaling>
        <c:delete val="1"/>
        <c:axPos val="l"/>
        <c:numFmt formatCode="#\ ###\ ##0" sourceLinked="1"/>
        <c:tickLblPos val="none"/>
        <c:crossAx val="1738632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1850478444938057"/>
          <c:y val="0.15822663471414194"/>
          <c:w val="0.37139514103535048"/>
          <c:h val="7.0255924459314889E-2"/>
        </c:manualLayout>
      </c:layout>
      <c:txPr>
        <a:bodyPr/>
        <a:lstStyle/>
        <a:p>
          <a:pPr>
            <a:defRPr lang="es-ES" sz="1100" b="1"/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200"/>
            </a:pPr>
            <a:r>
              <a:rPr lang="es-PE" sz="1200"/>
              <a:t>JUZGADOS DE</a:t>
            </a:r>
            <a:r>
              <a:rPr lang="es-PE" sz="1200" baseline="0"/>
              <a:t> INVESTIGACIÓN PREPARATORIA </a:t>
            </a:r>
            <a:endParaRPr lang="es-PE" sz="1200"/>
          </a:p>
          <a:p>
            <a:pPr>
              <a:defRPr lang="es-ES" sz="1200"/>
            </a:pPr>
            <a:r>
              <a:rPr lang="es-PE" sz="1200"/>
              <a:t>CARGA  PROCESAL - EXPEDIENTES</a:t>
            </a:r>
            <a:r>
              <a:rPr lang="es-PE" sz="1200" baseline="0"/>
              <a:t> RESUELTOS - EN TRÁMITE</a:t>
            </a:r>
            <a:r>
              <a:rPr lang="es-PE" sz="1200"/>
              <a:t>  </a:t>
            </a:r>
          </a:p>
          <a:p>
            <a:pPr>
              <a:defRPr lang="es-ES" sz="1200"/>
            </a:pPr>
            <a:r>
              <a:rPr lang="es-PE" sz="1200"/>
              <a:t>Periodo : ENERO - FEBRERO 2017</a:t>
            </a:r>
          </a:p>
        </c:rich>
      </c:tx>
    </c:title>
    <c:plotArea>
      <c:layout>
        <c:manualLayout>
          <c:layoutTarget val="inner"/>
          <c:xMode val="edge"/>
          <c:yMode val="edge"/>
          <c:x val="1.6185315268929062E-2"/>
          <c:y val="0.25218250531001762"/>
          <c:w val="0.9739091632186847"/>
          <c:h val="0.59566898005798008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ncpp!$A$508:$A$524</c:f>
              <c:strCache>
                <c:ptCount val="17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1° JIP-Merced</c:v>
                </c:pt>
                <c:pt idx="5">
                  <c:v>2º JIP-Merced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Satipo</c:v>
                </c:pt>
                <c:pt idx="13">
                  <c:v>JIP Oxpampa</c:v>
                </c:pt>
                <c:pt idx="14">
                  <c:v>JIP Pampas* </c:v>
                </c:pt>
                <c:pt idx="15">
                  <c:v>JIP La Oroya</c:v>
                </c:pt>
                <c:pt idx="16">
                  <c:v>JIP Junín</c:v>
                </c:pt>
              </c:strCache>
            </c:strRef>
          </c:cat>
          <c:val>
            <c:numRef>
              <c:f>ncpp!$B$508:$B$524</c:f>
              <c:numCache>
                <c:formatCode>#\ ###\ ##0</c:formatCode>
                <c:ptCount val="17"/>
                <c:pt idx="0">
                  <c:v>587</c:v>
                </c:pt>
                <c:pt idx="1">
                  <c:v>747</c:v>
                </c:pt>
                <c:pt idx="2">
                  <c:v>326</c:v>
                </c:pt>
                <c:pt idx="3">
                  <c:v>287</c:v>
                </c:pt>
                <c:pt idx="4">
                  <c:v>152</c:v>
                </c:pt>
                <c:pt idx="5">
                  <c:v>261</c:v>
                </c:pt>
                <c:pt idx="6">
                  <c:v>93</c:v>
                </c:pt>
                <c:pt idx="7">
                  <c:v>58</c:v>
                </c:pt>
                <c:pt idx="8">
                  <c:v>84</c:v>
                </c:pt>
                <c:pt idx="9">
                  <c:v>118</c:v>
                </c:pt>
                <c:pt idx="10">
                  <c:v>158</c:v>
                </c:pt>
                <c:pt idx="11">
                  <c:v>151</c:v>
                </c:pt>
                <c:pt idx="12">
                  <c:v>632</c:v>
                </c:pt>
                <c:pt idx="13">
                  <c:v>122</c:v>
                </c:pt>
                <c:pt idx="14">
                  <c:v>222</c:v>
                </c:pt>
                <c:pt idx="15">
                  <c:v>95</c:v>
                </c:pt>
                <c:pt idx="16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B-4A50-90EF-3CBDCC250DD7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ncpp!$A$508:$A$524</c:f>
              <c:strCache>
                <c:ptCount val="17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1° JIP-Merced</c:v>
                </c:pt>
                <c:pt idx="5">
                  <c:v>2º JIP-Merced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Satipo</c:v>
                </c:pt>
                <c:pt idx="13">
                  <c:v>JIP Oxpampa</c:v>
                </c:pt>
                <c:pt idx="14">
                  <c:v>JIP Pampas* </c:v>
                </c:pt>
                <c:pt idx="15">
                  <c:v>JIP La Oroya</c:v>
                </c:pt>
                <c:pt idx="16">
                  <c:v>JIP Junín</c:v>
                </c:pt>
              </c:strCache>
            </c:strRef>
          </c:cat>
          <c:val>
            <c:numRef>
              <c:f>ncpp!$M$508:$M$524</c:f>
              <c:numCache>
                <c:formatCode>#\ ###\ ##0</c:formatCode>
                <c:ptCount val="17"/>
                <c:pt idx="0">
                  <c:v>52</c:v>
                </c:pt>
                <c:pt idx="1">
                  <c:v>32</c:v>
                </c:pt>
                <c:pt idx="2">
                  <c:v>236</c:v>
                </c:pt>
                <c:pt idx="3">
                  <c:v>208</c:v>
                </c:pt>
                <c:pt idx="4">
                  <c:v>85</c:v>
                </c:pt>
                <c:pt idx="5">
                  <c:v>44</c:v>
                </c:pt>
                <c:pt idx="6">
                  <c:v>15</c:v>
                </c:pt>
                <c:pt idx="7">
                  <c:v>24</c:v>
                </c:pt>
                <c:pt idx="8">
                  <c:v>52</c:v>
                </c:pt>
                <c:pt idx="9">
                  <c:v>17</c:v>
                </c:pt>
                <c:pt idx="10">
                  <c:v>32</c:v>
                </c:pt>
                <c:pt idx="11">
                  <c:v>28</c:v>
                </c:pt>
                <c:pt idx="12">
                  <c:v>51</c:v>
                </c:pt>
                <c:pt idx="13">
                  <c:v>29</c:v>
                </c:pt>
                <c:pt idx="14">
                  <c:v>31</c:v>
                </c:pt>
                <c:pt idx="15">
                  <c:v>27</c:v>
                </c:pt>
                <c:pt idx="16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B-4A50-90EF-3CBDCC250DD7}"/>
            </c:ext>
          </c:extLst>
        </c:ser>
        <c:dLbls>
          <c:showVal val="1"/>
        </c:dLbls>
        <c:overlap val="-25"/>
        <c:axId val="174032384"/>
        <c:axId val="174033920"/>
      </c:barChart>
      <c:catAx>
        <c:axId val="1740323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4033920"/>
        <c:crosses val="autoZero"/>
        <c:auto val="1"/>
        <c:lblAlgn val="ctr"/>
        <c:lblOffset val="100"/>
      </c:catAx>
      <c:valAx>
        <c:axId val="174033920"/>
        <c:scaling>
          <c:orientation val="minMax"/>
        </c:scaling>
        <c:delete val="1"/>
        <c:axPos val="l"/>
        <c:numFmt formatCode="#\ ###\ ##0" sourceLinked="1"/>
        <c:tickLblPos val="none"/>
        <c:crossAx val="1740323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939954279908558"/>
          <c:y val="0.21203840668592924"/>
          <c:w val="0.45179740639915661"/>
          <c:h val="6.8338630398472919E-2"/>
        </c:manualLayout>
      </c:layout>
      <c:txPr>
        <a:bodyPr/>
        <a:lstStyle/>
        <a:p>
          <a:pPr>
            <a:defRPr lang="es-ES" sz="1100" b="1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200"/>
              <a:t>JUZGADOS PENALES</a:t>
            </a:r>
            <a:r>
              <a:rPr lang="es-PE" sz="1200" baseline="0"/>
              <a:t> COLEGIADOS</a:t>
            </a:r>
            <a:endParaRPr lang="es-PE" sz="1200"/>
          </a:p>
          <a:p>
            <a:pPr>
              <a:defRPr lang="es-ES"/>
            </a:pPr>
            <a:r>
              <a:rPr lang="es-PE" sz="1200"/>
              <a:t>CARGA  PROCESAL - EXPEDIENTES RESUELTOS - EN TRÁMITE  </a:t>
            </a:r>
          </a:p>
          <a:p>
            <a:pPr>
              <a:defRPr lang="es-ES"/>
            </a:pPr>
            <a:r>
              <a:rPr lang="es-PE" sz="1200"/>
              <a:t>Periodo : ENERO -  FEBRERO 2017</a:t>
            </a:r>
          </a:p>
        </c:rich>
      </c:tx>
      <c:layout>
        <c:manualLayout>
          <c:xMode val="edge"/>
          <c:yMode val="edge"/>
          <c:x val="0.17800919692607561"/>
          <c:y val="1.9417333834098362E-2"/>
        </c:manualLayout>
      </c:layout>
    </c:title>
    <c:plotArea>
      <c:layout>
        <c:manualLayout>
          <c:layoutTarget val="inner"/>
          <c:xMode val="edge"/>
          <c:yMode val="edge"/>
          <c:x val="5.6488740479113085E-2"/>
          <c:y val="0.38208600847971752"/>
          <c:w val="0.90586710119853298"/>
          <c:h val="0.50045202042052439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ncpp!$A$586:$A$588</c:f>
              <c:strCache>
                <c:ptCount val="3"/>
                <c:pt idx="0">
                  <c:v>JPC La Merced</c:v>
                </c:pt>
                <c:pt idx="1">
                  <c:v>JPC Hyo</c:v>
                </c:pt>
                <c:pt idx="2">
                  <c:v>JPC Tarma*</c:v>
                </c:pt>
              </c:strCache>
            </c:strRef>
          </c:cat>
          <c:val>
            <c:numRef>
              <c:f>ncpp!$B$586:$B$588</c:f>
              <c:numCache>
                <c:formatCode>#\ ###\ ##0</c:formatCode>
                <c:ptCount val="3"/>
                <c:pt idx="0">
                  <c:v>9</c:v>
                </c:pt>
                <c:pt idx="1">
                  <c:v>14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1B-4E92-8C6B-E53D848D7CBE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ncpp!$A$586:$A$588</c:f>
              <c:strCache>
                <c:ptCount val="3"/>
                <c:pt idx="0">
                  <c:v>JPC La Merced</c:v>
                </c:pt>
                <c:pt idx="1">
                  <c:v>JPC Hyo</c:v>
                </c:pt>
                <c:pt idx="2">
                  <c:v>JPC Tarma*</c:v>
                </c:pt>
              </c:strCache>
            </c:strRef>
          </c:cat>
          <c:val>
            <c:numRef>
              <c:f>ncpp!$M$586:$M$588</c:f>
              <c:numCache>
                <c:formatCode>#\ ###\ ##0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1B-4E92-8C6B-E53D848D7CBE}"/>
            </c:ext>
          </c:extLst>
        </c:ser>
        <c:dLbls>
          <c:showVal val="1"/>
        </c:dLbls>
        <c:overlap val="-25"/>
        <c:axId val="174081152"/>
        <c:axId val="174082688"/>
      </c:barChart>
      <c:catAx>
        <c:axId val="1740811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4082688"/>
        <c:crosses val="autoZero"/>
        <c:auto val="1"/>
        <c:lblAlgn val="ctr"/>
        <c:lblOffset val="100"/>
      </c:catAx>
      <c:valAx>
        <c:axId val="174082688"/>
        <c:scaling>
          <c:orientation val="minMax"/>
        </c:scaling>
        <c:delete val="1"/>
        <c:axPos val="l"/>
        <c:numFmt formatCode="#\ ###\ ##0" sourceLinked="1"/>
        <c:majorTickMark val="none"/>
        <c:tickLblPos val="none"/>
        <c:crossAx val="1740811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596853034971194"/>
          <c:y val="0.26751912039019676"/>
          <c:w val="0.55187656810164798"/>
          <c:h val="7.0224906352725339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100"/>
            </a:pPr>
            <a:r>
              <a:rPr lang="es-PE" sz="1200" b="1" i="0" baseline="0"/>
              <a:t>JUZGADOS PENALES UNIPERSONALES</a:t>
            </a:r>
            <a:endParaRPr lang="es-PE" sz="1200"/>
          </a:p>
          <a:p>
            <a:pPr>
              <a:defRPr lang="es-ES" sz="1100"/>
            </a:pPr>
            <a:r>
              <a:rPr lang="es-PE" sz="1200" b="1" i="0" baseline="0"/>
              <a:t>CARGA  PROCESAL - EXPEDIENTES RESUELTOS - EN TRÁMITE  </a:t>
            </a:r>
            <a:endParaRPr lang="es-PE" sz="1200"/>
          </a:p>
          <a:p>
            <a:pPr>
              <a:defRPr lang="es-ES" sz="1100"/>
            </a:pPr>
            <a:r>
              <a:rPr lang="es-PE" sz="1200" b="1" i="0" baseline="0"/>
              <a:t>Periodo : ENERO - FEBRERO 2017</a:t>
            </a:r>
          </a:p>
          <a:p>
            <a:pPr>
              <a:defRPr lang="es-ES" sz="1100"/>
            </a:pPr>
            <a:endParaRPr lang="es-PE" sz="1100"/>
          </a:p>
          <a:p>
            <a:pPr>
              <a:defRPr lang="es-ES" sz="1100"/>
            </a:pPr>
            <a:endParaRPr lang="es-PE" sz="11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ncpp!$A$626:$A$632</c:f>
              <c:strCache>
                <c:ptCount val="7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1° JUP Tarma</c:v>
                </c:pt>
                <c:pt idx="5">
                  <c:v>1° JUP Satipo</c:v>
                </c:pt>
                <c:pt idx="6">
                  <c:v>2º JUP Satipo</c:v>
                </c:pt>
              </c:strCache>
            </c:strRef>
          </c:cat>
          <c:val>
            <c:numRef>
              <c:f>ncpp!$B$626:$B$632</c:f>
              <c:numCache>
                <c:formatCode>#\ ###\ ##0</c:formatCode>
                <c:ptCount val="7"/>
                <c:pt idx="0">
                  <c:v>549</c:v>
                </c:pt>
                <c:pt idx="1">
                  <c:v>49</c:v>
                </c:pt>
                <c:pt idx="2">
                  <c:v>410</c:v>
                </c:pt>
                <c:pt idx="3">
                  <c:v>44</c:v>
                </c:pt>
                <c:pt idx="4">
                  <c:v>102</c:v>
                </c:pt>
                <c:pt idx="5">
                  <c:v>158</c:v>
                </c:pt>
                <c:pt idx="6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DC-47BB-A767-E336A04095A3}"/>
            </c:ext>
          </c:extLst>
        </c:ser>
        <c:ser>
          <c:idx val="1"/>
          <c:order val="1"/>
          <c:tx>
            <c:v>EXP.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ncpp!$A$626:$A$632</c:f>
              <c:strCache>
                <c:ptCount val="7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1° JUP Tarma</c:v>
                </c:pt>
                <c:pt idx="5">
                  <c:v>1° JUP Satipo</c:v>
                </c:pt>
                <c:pt idx="6">
                  <c:v>2º JUP Satipo</c:v>
                </c:pt>
              </c:strCache>
            </c:strRef>
          </c:cat>
          <c:val>
            <c:numRef>
              <c:f>ncpp!$M$626:$M$632</c:f>
              <c:numCache>
                <c:formatCode>#\ ###\ ##0</c:formatCode>
                <c:ptCount val="7"/>
                <c:pt idx="0">
                  <c:v>49</c:v>
                </c:pt>
                <c:pt idx="1">
                  <c:v>15</c:v>
                </c:pt>
                <c:pt idx="2">
                  <c:v>82</c:v>
                </c:pt>
                <c:pt idx="3">
                  <c:v>18</c:v>
                </c:pt>
                <c:pt idx="4">
                  <c:v>20</c:v>
                </c:pt>
                <c:pt idx="5">
                  <c:v>30</c:v>
                </c:pt>
                <c:pt idx="6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DC-47BB-A767-E336A04095A3}"/>
            </c:ext>
          </c:extLst>
        </c:ser>
        <c:dLbls>
          <c:showVal val="1"/>
        </c:dLbls>
        <c:overlap val="-25"/>
        <c:axId val="174125824"/>
        <c:axId val="174127360"/>
      </c:barChart>
      <c:catAx>
        <c:axId val="17412582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4127360"/>
        <c:crosses val="autoZero"/>
        <c:auto val="1"/>
        <c:lblAlgn val="ctr"/>
        <c:lblOffset val="100"/>
      </c:catAx>
      <c:valAx>
        <c:axId val="174127360"/>
        <c:scaling>
          <c:orientation val="minMax"/>
        </c:scaling>
        <c:delete val="1"/>
        <c:axPos val="l"/>
        <c:numFmt formatCode="#\ ###\ ##0" sourceLinked="1"/>
        <c:tickLblPos val="none"/>
        <c:crossAx val="174125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122832306922384"/>
          <c:y val="0.26723999999999998"/>
          <c:w val="0.46612994884114184"/>
          <c:h val="7.7182677165354333E-2"/>
        </c:manualLayout>
      </c:layout>
      <c:txPr>
        <a:bodyPr/>
        <a:lstStyle/>
        <a:p>
          <a:pPr>
            <a:defRPr lang="es-ES" sz="1100" b="1"/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100" b="0"/>
              <a:t>PODER JUDICIAL</a:t>
            </a:r>
            <a:r>
              <a:rPr lang="es-PE" sz="1100" b="0" baseline="0"/>
              <a:t>: PROGRAMA ANUAL DE ADQUISICIONES</a:t>
            </a:r>
          </a:p>
          <a:p>
            <a:pPr>
              <a:defRPr lang="es-ES"/>
            </a:pPr>
            <a:r>
              <a:rPr lang="es-PE" sz="1000" b="0" baseline="0"/>
              <a:t>Enero-Octubre 2011</a:t>
            </a:r>
          </a:p>
          <a:p>
            <a:pPr>
              <a:defRPr lang="es-ES"/>
            </a:pPr>
            <a:r>
              <a:rPr lang="es-PE" sz="1000" b="0" baseline="0"/>
              <a:t>(Millones de Nuevos Soles)</a:t>
            </a:r>
            <a:endParaRPr lang="es-PE" sz="1000" b="0"/>
          </a:p>
        </c:rich>
      </c:tx>
      <c:layout>
        <c:manualLayout>
          <c:xMode val="edge"/>
          <c:yMode val="edge"/>
          <c:x val="0.12231298481899118"/>
          <c:y val="2.7113252759247006E-2"/>
        </c:manualLayout>
      </c:layout>
    </c:title>
    <c:plotArea>
      <c:layout/>
      <c:barChart>
        <c:barDir val="col"/>
        <c:grouping val="clustered"/>
        <c:ser>
          <c:idx val="1"/>
          <c:order val="0"/>
          <c:tx>
            <c:strRef>
              <c:f>'13. Logística - Procesos'!$E$84</c:f>
              <c:strCache>
                <c:ptCount val="1"/>
                <c:pt idx="0">
                  <c:v>Programa Anual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2.6340691878669093E-17"/>
                  <c:y val="1.3132492371262797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7B-4AC8-AA38-277EFB0B4186}"/>
                </c:ext>
              </c:extLst>
            </c:dLbl>
            <c:dLbl>
              <c:idx val="1"/>
              <c:layout>
                <c:manualLayout>
                  <c:x val="0"/>
                  <c:y val="-1.7509989828350319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7B-4AC8-AA38-277EFB0B4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Logística - Procesos'!$C$85:$C$86</c:f>
              <c:strCache>
                <c:ptCount val="2"/>
                <c:pt idx="0">
                  <c:v>Gerencia General</c:v>
                </c:pt>
                <c:pt idx="1">
                  <c:v>Cortes Superiores</c:v>
                </c:pt>
              </c:strCache>
            </c:strRef>
          </c:cat>
          <c:val>
            <c:numRef>
              <c:f>'13. Logística - Procesos'!$E$85:$E$86</c:f>
              <c:numCache>
                <c:formatCode>0.0</c:formatCode>
                <c:ptCount val="2"/>
                <c:pt idx="0">
                  <c:v>232.34288185000005</c:v>
                </c:pt>
                <c:pt idx="1">
                  <c:v>62.553036249999991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B-4AC8-AA38-277EFB0B4186}"/>
            </c:ext>
          </c:extLst>
        </c:ser>
        <c:ser>
          <c:idx val="2"/>
          <c:order val="1"/>
          <c:tx>
            <c:strRef>
              <c:f>'13. Logística - Procesos'!$F$84</c:f>
              <c:strCache>
                <c:ptCount val="1"/>
                <c:pt idx="0">
                  <c:v>Ejecución Ene-Ago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3.4482758620689655E-2"/>
                  <c:y val="1.7509989828350395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7B-4AC8-AA38-277EFB0B4186}"/>
                </c:ext>
              </c:extLst>
            </c:dLbl>
            <c:dLbl>
              <c:idx val="1"/>
              <c:layout>
                <c:manualLayout>
                  <c:x val="3.7356321839080463E-2"/>
                  <c:y val="1.7509989828350395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7B-4AC8-AA38-277EFB0B4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Logística - Procesos'!$C$85:$C$86</c:f>
              <c:strCache>
                <c:ptCount val="2"/>
                <c:pt idx="0">
                  <c:v>Gerencia General</c:v>
                </c:pt>
                <c:pt idx="1">
                  <c:v>Cortes Superiores</c:v>
                </c:pt>
              </c:strCache>
            </c:strRef>
          </c:cat>
          <c:val>
            <c:numRef>
              <c:f>'13. Logística - Procesos'!$F$85:$F$86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97B-4AC8-AA38-277EFB0B4186}"/>
            </c:ext>
          </c:extLst>
        </c:ser>
        <c:axId val="170612608"/>
        <c:axId val="170614144"/>
      </c:barChart>
      <c:catAx>
        <c:axId val="170612608"/>
        <c:scaling>
          <c:orientation val="minMax"/>
        </c:scaling>
        <c:axPos val="b"/>
        <c:majorGridlines/>
        <c:numFmt formatCode="General" sourceLinked="0"/>
        <c:tickLblPos val="nextTo"/>
        <c:txPr>
          <a:bodyPr/>
          <a:lstStyle/>
          <a:p>
            <a:pPr>
              <a:defRPr lang="es-ES" sz="800"/>
            </a:pPr>
            <a:endParaRPr lang="es-PE"/>
          </a:p>
        </c:txPr>
        <c:crossAx val="170614144"/>
        <c:crosses val="autoZero"/>
        <c:auto val="1"/>
        <c:lblAlgn val="ctr"/>
        <c:lblOffset val="100"/>
      </c:catAx>
      <c:valAx>
        <c:axId val="170614144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es-ES" sz="800"/>
            </a:pPr>
            <a:endParaRPr lang="es-PE"/>
          </a:p>
        </c:txPr>
        <c:crossAx val="17061260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62948845202817583"/>
          <c:y val="0.33677048267032977"/>
          <c:w val="0.23425779469873961"/>
          <c:h val="0.10610600758238579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lang="es-ES" sz="800"/>
          </a:pPr>
          <a:endParaRPr lang="es-PE"/>
        </a:p>
      </c:txPr>
    </c:legend>
    <c:plotVisOnly val="1"/>
    <c:dispBlanksAs val="gap"/>
  </c:chart>
  <c:spPr>
    <a:solidFill>
      <a:srgbClr val="00B0F0">
        <a:alpha val="25000"/>
      </a:srgb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 algn="ctr">
              <a:defRPr lang="es-ES"/>
            </a:pPr>
            <a:r>
              <a:rPr lang="es-PE" sz="1100" b="1" i="0" baseline="0"/>
              <a:t>SALA PENAL DE APELACIÓN </a:t>
            </a:r>
            <a:endParaRPr lang="es-PE" sz="1100"/>
          </a:p>
          <a:p>
            <a:pPr algn="ctr">
              <a:defRPr lang="es-ES"/>
            </a:pPr>
            <a:r>
              <a:rPr lang="es-PE" sz="1100" b="1" i="0" baseline="0"/>
              <a:t>CARGA  PROCESAL - EXPEDIENTES RESUELTOS - (EN TRÁMITE)  </a:t>
            </a:r>
            <a:endParaRPr lang="es-PE" sz="1100"/>
          </a:p>
          <a:p>
            <a:pPr algn="ctr">
              <a:defRPr lang="es-ES"/>
            </a:pPr>
            <a:r>
              <a:rPr lang="es-PE" sz="1100" b="1" i="0" baseline="0"/>
              <a:t>Periodo : ENERO - FEBRERO 2017</a:t>
            </a:r>
          </a:p>
          <a:p>
            <a:pPr algn="ctr">
              <a:defRPr lang="es-ES"/>
            </a:pPr>
            <a:endParaRPr lang="es-PE"/>
          </a:p>
        </c:rich>
      </c:tx>
    </c:title>
    <c:plotArea>
      <c:layout>
        <c:manualLayout>
          <c:layoutTarget val="inner"/>
          <c:xMode val="edge"/>
          <c:yMode val="edge"/>
          <c:x val="2.9268306990809501E-2"/>
          <c:y val="0.29751474280095536"/>
          <c:w val="0.94146338601838098"/>
          <c:h val="0.55484496009583095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ncpp!$A$474:$A$475</c:f>
              <c:strCache>
                <c:ptCount val="2"/>
                <c:pt idx="0">
                  <c:v>SALA PENAL DE APELACIONES - SEDE CENTRAL</c:v>
                </c:pt>
                <c:pt idx="1">
                  <c:v>SALA PENAL DE APELACIONES - SATIPO</c:v>
                </c:pt>
              </c:strCache>
            </c:strRef>
          </c:cat>
          <c:val>
            <c:numRef>
              <c:f>ncpp!$B$474:$B$475</c:f>
              <c:numCache>
                <c:formatCode>#\ ###\ ##0</c:formatCode>
                <c:ptCount val="2"/>
                <c:pt idx="0">
                  <c:v>106</c:v>
                </c:pt>
                <c:pt idx="1">
                  <c:v>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65-44A5-B65A-79D97996DE90}"/>
            </c:ext>
          </c:extLst>
        </c:ser>
        <c:ser>
          <c:idx val="1"/>
          <c:order val="1"/>
          <c:tx>
            <c:v>EXPEDIENTES RESUELTOS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ncpp!$A$474:$A$475</c:f>
              <c:strCache>
                <c:ptCount val="2"/>
                <c:pt idx="0">
                  <c:v>SALA PENAL DE APELACIONES - SEDE CENTRAL</c:v>
                </c:pt>
                <c:pt idx="1">
                  <c:v>SALA PENAL DE APELACIONES - SATIPO</c:v>
                </c:pt>
              </c:strCache>
            </c:strRef>
          </c:cat>
          <c:val>
            <c:numRef>
              <c:f>ncpp!$M$474:$M$475</c:f>
              <c:numCache>
                <c:formatCode>#\ ###\ ##0</c:formatCode>
                <c:ptCount val="2"/>
                <c:pt idx="0">
                  <c:v>45</c:v>
                </c:pt>
                <c:pt idx="1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65-44A5-B65A-79D97996DE90}"/>
            </c:ext>
          </c:extLst>
        </c:ser>
        <c:dLbls>
          <c:showVal val="1"/>
        </c:dLbls>
        <c:overlap val="-25"/>
        <c:axId val="174371968"/>
        <c:axId val="174373504"/>
      </c:barChart>
      <c:catAx>
        <c:axId val="17437196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b="1"/>
            </a:pPr>
            <a:endParaRPr lang="es-PE"/>
          </a:p>
        </c:txPr>
        <c:crossAx val="174373504"/>
        <c:crosses val="autoZero"/>
        <c:auto val="1"/>
        <c:lblAlgn val="ctr"/>
        <c:lblOffset val="100"/>
      </c:catAx>
      <c:valAx>
        <c:axId val="174373504"/>
        <c:scaling>
          <c:orientation val="minMax"/>
        </c:scaling>
        <c:delete val="1"/>
        <c:axPos val="l"/>
        <c:numFmt formatCode="#\ ###\ ##0" sourceLinked="1"/>
        <c:tickLblPos val="none"/>
        <c:crossAx val="1743719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177971503562079"/>
          <c:y val="0.20848914302623331"/>
          <c:w val="0.7619965004374456"/>
          <c:h val="8.8415021210586753E-2"/>
        </c:manualLayout>
      </c:layout>
      <c:txPr>
        <a:bodyPr/>
        <a:lstStyle/>
        <a:p>
          <a:pPr>
            <a:defRPr lang="es-ES" b="1"/>
          </a:pPr>
          <a:endParaRPr lang="es-PE"/>
        </a:p>
      </c:txPr>
    </c:legend>
    <c:plotVisOnly val="1"/>
    <c:dispBlanksAs val="gap"/>
  </c:chart>
  <c:spPr>
    <a:ln w="34925">
      <a:solidFill>
        <a:srgbClr val="C0504D">
          <a:lumMod val="75000"/>
          <a:alpha val="88000"/>
        </a:srgbClr>
      </a:solidFill>
    </a:ln>
  </c:sp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 algn="ctr">
              <a:defRPr lang="es-ES"/>
            </a:pPr>
            <a:r>
              <a:rPr lang="es-PE" sz="1100" b="1" i="0" baseline="0"/>
              <a:t>SALA PENAL DE APELACIÓN </a:t>
            </a:r>
            <a:endParaRPr lang="es-PE" sz="1100"/>
          </a:p>
          <a:p>
            <a:pPr algn="ctr">
              <a:defRPr lang="es-ES"/>
            </a:pPr>
            <a:r>
              <a:rPr lang="es-PE" sz="1100" b="1" i="0" baseline="0"/>
              <a:t>CUADERNOS: INGRESADOS - RESUELTOS   </a:t>
            </a:r>
            <a:endParaRPr lang="es-PE" sz="1100"/>
          </a:p>
          <a:p>
            <a:pPr algn="ctr">
              <a:defRPr lang="es-ES"/>
            </a:pPr>
            <a:r>
              <a:rPr lang="es-PE" sz="1100" b="1" i="0" baseline="0"/>
              <a:t>Periodo : ENERO - FEBRERO 2017</a:t>
            </a:r>
          </a:p>
          <a:p>
            <a:pPr algn="ctr">
              <a:defRPr lang="es-ES"/>
            </a:pPr>
            <a:endParaRPr lang="es-PE"/>
          </a:p>
        </c:rich>
      </c:tx>
    </c:title>
    <c:plotArea>
      <c:layout>
        <c:manualLayout>
          <c:layoutTarget val="inner"/>
          <c:xMode val="edge"/>
          <c:yMode val="edge"/>
          <c:x val="2.9268306990809501E-2"/>
          <c:y val="0.29751474280095547"/>
          <c:w val="0.94146338601838098"/>
          <c:h val="0.55484496009583095"/>
        </c:manualLayout>
      </c:layout>
      <c:barChart>
        <c:barDir val="col"/>
        <c:grouping val="clustered"/>
        <c:ser>
          <c:idx val="0"/>
          <c:order val="0"/>
          <c:tx>
            <c:v>INGRESADOS</c:v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ncpp!$A$474:$A$475</c:f>
              <c:strCache>
                <c:ptCount val="2"/>
                <c:pt idx="0">
                  <c:v>SALA PENAL DE APELACIONES - SEDE CENTRAL</c:v>
                </c:pt>
                <c:pt idx="1">
                  <c:v>SALA PENAL DE APELACIONES - SATIPO</c:v>
                </c:pt>
              </c:strCache>
            </c:strRef>
          </c:cat>
          <c:val>
            <c:numRef>
              <c:f>ncpp!$V$474:$V$475</c:f>
              <c:numCache>
                <c:formatCode>#\ ###\ ##0</c:formatCode>
                <c:ptCount val="2"/>
                <c:pt idx="0">
                  <c:v>138</c:v>
                </c:pt>
                <c:pt idx="1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32-497F-8966-288CB320AB94}"/>
            </c:ext>
          </c:extLst>
        </c:ser>
        <c:ser>
          <c:idx val="1"/>
          <c:order val="1"/>
          <c:tx>
            <c:v>RESUELTOS</c:v>
          </c:tx>
          <c:spPr>
            <a:solidFill>
              <a:schemeClr val="accent2">
                <a:lumMod val="40000"/>
                <a:lumOff val="6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ncpp!$A$474:$A$475</c:f>
              <c:strCache>
                <c:ptCount val="2"/>
                <c:pt idx="0">
                  <c:v>SALA PENAL DE APELACIONES - SEDE CENTRAL</c:v>
                </c:pt>
                <c:pt idx="1">
                  <c:v>SALA PENAL DE APELACIONES - SATIPO</c:v>
                </c:pt>
              </c:strCache>
            </c:strRef>
          </c:cat>
          <c:val>
            <c:numRef>
              <c:f>ncpp!$W$474:$W$475</c:f>
              <c:numCache>
                <c:formatCode>#\ ###\ ##0</c:formatCode>
                <c:ptCount val="2"/>
                <c:pt idx="0">
                  <c:v>63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32-497F-8966-288CB320AB94}"/>
            </c:ext>
          </c:extLst>
        </c:ser>
        <c:dLbls>
          <c:showVal val="1"/>
        </c:dLbls>
        <c:overlap val="-25"/>
        <c:axId val="174417408"/>
        <c:axId val="174418944"/>
      </c:barChart>
      <c:catAx>
        <c:axId val="17441740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b="1"/>
            </a:pPr>
            <a:endParaRPr lang="es-PE"/>
          </a:p>
        </c:txPr>
        <c:crossAx val="174418944"/>
        <c:crosses val="autoZero"/>
        <c:auto val="1"/>
        <c:lblAlgn val="ctr"/>
        <c:lblOffset val="100"/>
      </c:catAx>
      <c:valAx>
        <c:axId val="174418944"/>
        <c:scaling>
          <c:orientation val="minMax"/>
        </c:scaling>
        <c:delete val="1"/>
        <c:axPos val="l"/>
        <c:numFmt formatCode="#\ ###\ ##0" sourceLinked="1"/>
        <c:tickLblPos val="none"/>
        <c:crossAx val="1744174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177964627357836"/>
          <c:y val="0.24457945123681829"/>
          <c:w val="0.7619965004374456"/>
          <c:h val="8.8415021210586753E-2"/>
        </c:manualLayout>
      </c:layout>
      <c:txPr>
        <a:bodyPr/>
        <a:lstStyle/>
        <a:p>
          <a:pPr>
            <a:defRPr lang="es-ES" b="1"/>
          </a:pPr>
          <a:endParaRPr lang="es-PE"/>
        </a:p>
      </c:txPr>
    </c:legend>
    <c:plotVisOnly val="1"/>
    <c:dispBlanksAs val="gap"/>
  </c:chart>
  <c:spPr>
    <a:ln w="34925">
      <a:solidFill>
        <a:srgbClr val="C0504D">
          <a:lumMod val="75000"/>
          <a:alpha val="88000"/>
        </a:srgbClr>
      </a:solidFill>
    </a:ln>
  </c:spPr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200"/>
            </a:pPr>
            <a:r>
              <a:rPr lang="es-PE" sz="1200"/>
              <a:t>JUZGADOS DE</a:t>
            </a:r>
            <a:r>
              <a:rPr lang="es-PE" sz="1200" baseline="0"/>
              <a:t> INVESTIGACIÓN PREPARATORIA </a:t>
            </a:r>
            <a:endParaRPr lang="es-PE" sz="1200"/>
          </a:p>
          <a:p>
            <a:pPr>
              <a:defRPr lang="es-ES" sz="1200"/>
            </a:pPr>
            <a:r>
              <a:rPr lang="es-PE" sz="1200"/>
              <a:t>CUADERNOS: INGRESADOS - </a:t>
            </a:r>
            <a:r>
              <a:rPr lang="es-PE" sz="1200" baseline="0"/>
              <a:t> RESUELTOS</a:t>
            </a:r>
            <a:r>
              <a:rPr lang="es-PE" sz="1200"/>
              <a:t>  </a:t>
            </a:r>
          </a:p>
          <a:p>
            <a:pPr>
              <a:defRPr lang="es-ES" sz="1200"/>
            </a:pPr>
            <a:r>
              <a:rPr lang="es-PE" sz="1200"/>
              <a:t>Periodo : ENERO - FEBRERO 2017</a:t>
            </a:r>
          </a:p>
        </c:rich>
      </c:tx>
      <c:layout>
        <c:manualLayout>
          <c:xMode val="edge"/>
          <c:yMode val="edge"/>
          <c:x val="0.34326871362295025"/>
          <c:y val="3.3519564868539964E-2"/>
        </c:manualLayout>
      </c:layout>
    </c:title>
    <c:plotArea>
      <c:layout>
        <c:manualLayout>
          <c:layoutTarget val="inner"/>
          <c:xMode val="edge"/>
          <c:yMode val="edge"/>
          <c:x val="2.0102645638537118E-2"/>
          <c:y val="0.22539297160575117"/>
          <c:w val="0.96999182507491066"/>
          <c:h val="0.60177321783676585"/>
        </c:manualLayout>
      </c:layout>
      <c:barChart>
        <c:barDir val="col"/>
        <c:grouping val="clustered"/>
        <c:ser>
          <c:idx val="0"/>
          <c:order val="0"/>
          <c:tx>
            <c:v>INGRESADOS</c:v>
          </c:tx>
          <c:spPr>
            <a:solidFill>
              <a:schemeClr val="tx2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ncpp!$A$508:$A$524</c:f>
              <c:strCache>
                <c:ptCount val="17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1° JIP-Merced</c:v>
                </c:pt>
                <c:pt idx="5">
                  <c:v>2º JIP-Merced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Satipo</c:v>
                </c:pt>
                <c:pt idx="13">
                  <c:v>JIP Oxpampa</c:v>
                </c:pt>
                <c:pt idx="14">
                  <c:v>JIP Pampas* </c:v>
                </c:pt>
                <c:pt idx="15">
                  <c:v>JIP La Oroya</c:v>
                </c:pt>
                <c:pt idx="16">
                  <c:v>JIP Junín</c:v>
                </c:pt>
              </c:strCache>
            </c:strRef>
          </c:cat>
          <c:val>
            <c:numRef>
              <c:f>ncpp!$V$508:$V$524</c:f>
              <c:numCache>
                <c:formatCode>#\ ###\ ##0</c:formatCode>
                <c:ptCount val="17"/>
                <c:pt idx="0">
                  <c:v>302</c:v>
                </c:pt>
                <c:pt idx="1">
                  <c:v>543</c:v>
                </c:pt>
                <c:pt idx="2">
                  <c:v>106</c:v>
                </c:pt>
                <c:pt idx="3">
                  <c:v>66</c:v>
                </c:pt>
                <c:pt idx="4">
                  <c:v>60</c:v>
                </c:pt>
                <c:pt idx="5">
                  <c:v>198</c:v>
                </c:pt>
                <c:pt idx="6">
                  <c:v>61</c:v>
                </c:pt>
                <c:pt idx="7">
                  <c:v>44</c:v>
                </c:pt>
                <c:pt idx="8">
                  <c:v>23</c:v>
                </c:pt>
                <c:pt idx="9">
                  <c:v>68</c:v>
                </c:pt>
                <c:pt idx="10">
                  <c:v>97</c:v>
                </c:pt>
                <c:pt idx="11">
                  <c:v>167</c:v>
                </c:pt>
                <c:pt idx="12">
                  <c:v>148</c:v>
                </c:pt>
                <c:pt idx="13">
                  <c:v>108</c:v>
                </c:pt>
                <c:pt idx="14">
                  <c:v>108</c:v>
                </c:pt>
                <c:pt idx="15">
                  <c:v>57</c:v>
                </c:pt>
                <c:pt idx="16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3F-4DCE-9A7E-8E09F8BCB4E4}"/>
            </c:ext>
          </c:extLst>
        </c:ser>
        <c:ser>
          <c:idx val="1"/>
          <c:order val="1"/>
          <c:tx>
            <c:v>RESUELTOS</c:v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ncpp!$A$508:$A$524</c:f>
              <c:strCache>
                <c:ptCount val="17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1° JIP-Merced</c:v>
                </c:pt>
                <c:pt idx="5">
                  <c:v>2º JIP-Merced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Satipo</c:v>
                </c:pt>
                <c:pt idx="13">
                  <c:v>JIP Oxpampa</c:v>
                </c:pt>
                <c:pt idx="14">
                  <c:v>JIP Pampas* </c:v>
                </c:pt>
                <c:pt idx="15">
                  <c:v>JIP La Oroya</c:v>
                </c:pt>
                <c:pt idx="16">
                  <c:v>JIP Junín</c:v>
                </c:pt>
              </c:strCache>
            </c:strRef>
          </c:cat>
          <c:val>
            <c:numRef>
              <c:f>ncpp!$W$508:$W$524</c:f>
              <c:numCache>
                <c:formatCode>#\ ###\ ##0</c:formatCode>
                <c:ptCount val="17"/>
                <c:pt idx="0">
                  <c:v>110</c:v>
                </c:pt>
                <c:pt idx="1">
                  <c:v>67</c:v>
                </c:pt>
                <c:pt idx="2">
                  <c:v>4</c:v>
                </c:pt>
                <c:pt idx="3">
                  <c:v>5</c:v>
                </c:pt>
                <c:pt idx="4">
                  <c:v>16</c:v>
                </c:pt>
                <c:pt idx="5">
                  <c:v>75</c:v>
                </c:pt>
                <c:pt idx="6">
                  <c:v>27</c:v>
                </c:pt>
                <c:pt idx="7">
                  <c:v>5</c:v>
                </c:pt>
                <c:pt idx="8">
                  <c:v>0</c:v>
                </c:pt>
                <c:pt idx="9">
                  <c:v>21</c:v>
                </c:pt>
                <c:pt idx="10">
                  <c:v>43</c:v>
                </c:pt>
                <c:pt idx="11">
                  <c:v>33</c:v>
                </c:pt>
                <c:pt idx="12">
                  <c:v>27</c:v>
                </c:pt>
                <c:pt idx="13">
                  <c:v>21</c:v>
                </c:pt>
                <c:pt idx="14">
                  <c:v>43</c:v>
                </c:pt>
                <c:pt idx="15">
                  <c:v>41</c:v>
                </c:pt>
                <c:pt idx="16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3F-4DCE-9A7E-8E09F8BCB4E4}"/>
            </c:ext>
          </c:extLst>
        </c:ser>
        <c:dLbls>
          <c:showVal val="1"/>
        </c:dLbls>
        <c:overlap val="-25"/>
        <c:axId val="174544000"/>
        <c:axId val="174545536"/>
      </c:barChart>
      <c:catAx>
        <c:axId val="1745440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4545536"/>
        <c:crosses val="autoZero"/>
        <c:auto val="1"/>
        <c:lblAlgn val="ctr"/>
        <c:lblOffset val="100"/>
      </c:catAx>
      <c:valAx>
        <c:axId val="174545536"/>
        <c:scaling>
          <c:orientation val="minMax"/>
        </c:scaling>
        <c:delete val="1"/>
        <c:axPos val="l"/>
        <c:numFmt formatCode="#\ ###\ ##0" sourceLinked="1"/>
        <c:tickLblPos val="none"/>
        <c:crossAx val="1745440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93995280525573"/>
          <c:y val="0.26318582541000896"/>
          <c:w val="0.45179740639915661"/>
          <c:h val="6.8338630398472919E-2"/>
        </c:manualLayout>
      </c:layout>
      <c:txPr>
        <a:bodyPr/>
        <a:lstStyle/>
        <a:p>
          <a:pPr>
            <a:defRPr lang="es-ES" sz="1100" b="1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200"/>
              <a:t>JUZGADOS PENALES</a:t>
            </a:r>
            <a:r>
              <a:rPr lang="es-PE" sz="1200" baseline="0"/>
              <a:t> COLEGIADOS</a:t>
            </a:r>
            <a:endParaRPr lang="es-PE" sz="1200"/>
          </a:p>
          <a:p>
            <a:pPr>
              <a:defRPr lang="es-ES"/>
            </a:pPr>
            <a:r>
              <a:rPr lang="es-PE" sz="1200"/>
              <a:t>CUADERNOS: INGRESADOS - RESUELTOS  </a:t>
            </a:r>
          </a:p>
          <a:p>
            <a:pPr>
              <a:defRPr lang="es-ES"/>
            </a:pPr>
            <a:r>
              <a:rPr lang="es-PE" sz="1200"/>
              <a:t>Periodo : ENERO -  FEBRERO 2017</a:t>
            </a:r>
          </a:p>
        </c:rich>
      </c:tx>
      <c:layout>
        <c:manualLayout>
          <c:xMode val="edge"/>
          <c:yMode val="edge"/>
          <c:x val="0.25567101700254685"/>
          <c:y val="1.9417333834098362E-2"/>
        </c:manualLayout>
      </c:layout>
    </c:title>
    <c:plotArea>
      <c:layout>
        <c:manualLayout>
          <c:layoutTarget val="inner"/>
          <c:xMode val="edge"/>
          <c:yMode val="edge"/>
          <c:x val="5.6488740479113085E-2"/>
          <c:y val="0.38208600847971763"/>
          <c:w val="0.90586710119853298"/>
          <c:h val="0.50045202042052439"/>
        </c:manualLayout>
      </c:layout>
      <c:barChart>
        <c:barDir val="col"/>
        <c:grouping val="clustered"/>
        <c:ser>
          <c:idx val="0"/>
          <c:order val="0"/>
          <c:tx>
            <c:v>INGRESOS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ncpp!$A$586:$A$588</c:f>
              <c:strCache>
                <c:ptCount val="3"/>
                <c:pt idx="0">
                  <c:v>JPC La Merced</c:v>
                </c:pt>
                <c:pt idx="1">
                  <c:v>JPC Hyo</c:v>
                </c:pt>
                <c:pt idx="2">
                  <c:v>JPC Tarma*</c:v>
                </c:pt>
              </c:strCache>
            </c:strRef>
          </c:cat>
          <c:val>
            <c:numRef>
              <c:f>ncpp!$V$586:$V$588</c:f>
              <c:numCache>
                <c:formatCode>#\ ###\ ##0</c:formatCode>
                <c:ptCount val="3"/>
                <c:pt idx="0">
                  <c:v>35</c:v>
                </c:pt>
                <c:pt idx="1">
                  <c:v>44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79-49B0-8ED5-74DF371B1BFE}"/>
            </c:ext>
          </c:extLst>
        </c:ser>
        <c:ser>
          <c:idx val="1"/>
          <c:order val="1"/>
          <c:tx>
            <c:v>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ncpp!$A$586:$A$588</c:f>
              <c:strCache>
                <c:ptCount val="3"/>
                <c:pt idx="0">
                  <c:v>JPC La Merced</c:v>
                </c:pt>
                <c:pt idx="1">
                  <c:v>JPC Hyo</c:v>
                </c:pt>
                <c:pt idx="2">
                  <c:v>JPC Tarma*</c:v>
                </c:pt>
              </c:strCache>
            </c:strRef>
          </c:cat>
          <c:val>
            <c:numRef>
              <c:f>ncpp!$W$586:$W$588</c:f>
              <c:numCache>
                <c:formatCode>#\ ###\ ##0</c:formatCode>
                <c:ptCount val="3"/>
                <c:pt idx="0">
                  <c:v>6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79-49B0-8ED5-74DF371B1BFE}"/>
            </c:ext>
          </c:extLst>
        </c:ser>
        <c:dLbls>
          <c:showVal val="1"/>
        </c:dLbls>
        <c:overlap val="-25"/>
        <c:axId val="174469888"/>
        <c:axId val="174471424"/>
      </c:barChart>
      <c:catAx>
        <c:axId val="1744698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4471424"/>
        <c:crosses val="autoZero"/>
        <c:auto val="1"/>
        <c:lblAlgn val="ctr"/>
        <c:lblOffset val="100"/>
      </c:catAx>
      <c:valAx>
        <c:axId val="174471424"/>
        <c:scaling>
          <c:orientation val="minMax"/>
        </c:scaling>
        <c:delete val="1"/>
        <c:axPos val="l"/>
        <c:numFmt formatCode="#\ ###\ ##0" sourceLinked="1"/>
        <c:majorTickMark val="none"/>
        <c:tickLblPos val="none"/>
        <c:crossAx val="1744698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596853034971194"/>
          <c:y val="0.26751912039019676"/>
          <c:w val="0.55187656810164776"/>
          <c:h val="7.0224906352725339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100"/>
            </a:pPr>
            <a:r>
              <a:rPr lang="es-PE" sz="1200" b="1" i="0" baseline="0"/>
              <a:t>JUZGADOS PENALES UNIPERSONALES</a:t>
            </a:r>
            <a:endParaRPr lang="es-PE" sz="1200"/>
          </a:p>
          <a:p>
            <a:pPr>
              <a:defRPr lang="es-ES" sz="1100"/>
            </a:pPr>
            <a:r>
              <a:rPr lang="es-PE" sz="1200" b="1" i="0" baseline="0"/>
              <a:t>CUADERNO: INGRESADOS - RESUELTOS  </a:t>
            </a:r>
            <a:endParaRPr lang="es-PE" sz="1200"/>
          </a:p>
          <a:p>
            <a:pPr>
              <a:defRPr lang="es-ES" sz="1100"/>
            </a:pPr>
            <a:r>
              <a:rPr lang="es-PE" sz="1200" b="1" i="0" baseline="0"/>
              <a:t>Periodo : ENERO - FEBRERO 2017</a:t>
            </a:r>
          </a:p>
          <a:p>
            <a:pPr>
              <a:defRPr lang="es-ES" sz="1100"/>
            </a:pPr>
            <a:endParaRPr lang="es-PE" sz="1100"/>
          </a:p>
          <a:p>
            <a:pPr>
              <a:defRPr lang="es-ES" sz="1100"/>
            </a:pPr>
            <a:endParaRPr lang="es-PE" sz="1100"/>
          </a:p>
        </c:rich>
      </c:tx>
      <c:layout>
        <c:manualLayout>
          <c:xMode val="edge"/>
          <c:yMode val="edge"/>
          <c:x val="0.23442998279519392"/>
          <c:y val="2.9063638758648702E-2"/>
        </c:manualLayout>
      </c:layout>
    </c:title>
    <c:plotArea>
      <c:layout>
        <c:manualLayout>
          <c:layoutTarget val="inner"/>
          <c:xMode val="edge"/>
          <c:yMode val="edge"/>
          <c:x val="2.8412927645591991E-2"/>
          <c:y val="0.35390047244094885"/>
          <c:w val="0.93965954639066362"/>
          <c:h val="0.54273291338582674"/>
        </c:manualLayout>
      </c:layout>
      <c:barChart>
        <c:barDir val="col"/>
        <c:grouping val="clustered"/>
        <c:ser>
          <c:idx val="0"/>
          <c:order val="0"/>
          <c:tx>
            <c:v>INGRESOS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ncpp!$A$626:$A$632</c:f>
              <c:strCache>
                <c:ptCount val="7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1° JUP Tarma</c:v>
                </c:pt>
                <c:pt idx="5">
                  <c:v>1° JUP Satipo</c:v>
                </c:pt>
                <c:pt idx="6">
                  <c:v>2º JUP Satipo</c:v>
                </c:pt>
              </c:strCache>
            </c:strRef>
          </c:cat>
          <c:val>
            <c:numRef>
              <c:f>ncpp!$V$626:$V$632</c:f>
              <c:numCache>
                <c:formatCode>#\ ###\ ##0</c:formatCode>
                <c:ptCount val="7"/>
                <c:pt idx="0">
                  <c:v>242</c:v>
                </c:pt>
                <c:pt idx="1">
                  <c:v>97</c:v>
                </c:pt>
                <c:pt idx="2">
                  <c:v>115</c:v>
                </c:pt>
                <c:pt idx="3">
                  <c:v>61</c:v>
                </c:pt>
                <c:pt idx="4">
                  <c:v>54</c:v>
                </c:pt>
                <c:pt idx="5">
                  <c:v>28</c:v>
                </c:pt>
                <c:pt idx="6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CC-491F-B912-C876ED01656B}"/>
            </c:ext>
          </c:extLst>
        </c:ser>
        <c:ser>
          <c:idx val="1"/>
          <c:order val="1"/>
          <c:tx>
            <c:v>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ncpp!$A$626:$A$632</c:f>
              <c:strCache>
                <c:ptCount val="7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1° JUP Tarma</c:v>
                </c:pt>
                <c:pt idx="5">
                  <c:v>1° JUP Satipo</c:v>
                </c:pt>
                <c:pt idx="6">
                  <c:v>2º JUP Satipo</c:v>
                </c:pt>
              </c:strCache>
            </c:strRef>
          </c:cat>
          <c:val>
            <c:numRef>
              <c:f>ncpp!$W$626:$W$632</c:f>
              <c:numCache>
                <c:formatCode>#\ ###\ ##0</c:formatCode>
                <c:ptCount val="7"/>
                <c:pt idx="0">
                  <c:v>47</c:v>
                </c:pt>
                <c:pt idx="1">
                  <c:v>30</c:v>
                </c:pt>
                <c:pt idx="2">
                  <c:v>82</c:v>
                </c:pt>
                <c:pt idx="3">
                  <c:v>42</c:v>
                </c:pt>
                <c:pt idx="4">
                  <c:v>16</c:v>
                </c:pt>
                <c:pt idx="5">
                  <c:v>9</c:v>
                </c:pt>
                <c:pt idx="6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CC-491F-B912-C876ED01656B}"/>
            </c:ext>
          </c:extLst>
        </c:ser>
        <c:dLbls>
          <c:showVal val="1"/>
        </c:dLbls>
        <c:overlap val="-25"/>
        <c:axId val="174510464"/>
        <c:axId val="174512000"/>
      </c:barChart>
      <c:catAx>
        <c:axId val="17451046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4512000"/>
        <c:crosses val="autoZero"/>
        <c:auto val="1"/>
        <c:lblAlgn val="ctr"/>
        <c:lblOffset val="100"/>
      </c:catAx>
      <c:valAx>
        <c:axId val="174512000"/>
        <c:scaling>
          <c:orientation val="minMax"/>
        </c:scaling>
        <c:delete val="1"/>
        <c:axPos val="l"/>
        <c:numFmt formatCode="#\ ###\ ##0" sourceLinked="1"/>
        <c:tickLblPos val="none"/>
        <c:crossAx val="1745104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1993155542903584"/>
          <c:y val="0.24616472440944881"/>
          <c:w val="0.37139514103535048"/>
          <c:h val="7.0255924459314889E-2"/>
        </c:manualLayout>
      </c:layout>
      <c:txPr>
        <a:bodyPr/>
        <a:lstStyle/>
        <a:p>
          <a:pPr>
            <a:defRPr lang="es-ES" sz="1100" b="1"/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100"/>
            </a:pPr>
            <a:r>
              <a:rPr lang="es-PE" sz="1200" b="1" i="0" baseline="0"/>
              <a:t>JUZGADOS PENALES UNIPERSONALES</a:t>
            </a:r>
            <a:endParaRPr lang="es-PE" sz="1200"/>
          </a:p>
          <a:p>
            <a:pPr>
              <a:defRPr lang="es-ES" sz="1100"/>
            </a:pPr>
            <a:r>
              <a:rPr lang="es-PE" sz="1200" b="1" i="0" baseline="0"/>
              <a:t>CARGA  PROCESAL - EXPEDIENTES RESUELTOS - EN TRÁMITE  </a:t>
            </a:r>
            <a:endParaRPr lang="es-PE" sz="1200"/>
          </a:p>
          <a:p>
            <a:pPr>
              <a:defRPr lang="es-ES" sz="1100"/>
            </a:pPr>
            <a:r>
              <a:rPr lang="es-PE" sz="1200" b="1" i="0" baseline="0"/>
              <a:t>Periodo : ENERO - FEBRERO 2017</a:t>
            </a:r>
          </a:p>
          <a:p>
            <a:pPr>
              <a:defRPr lang="es-ES" sz="1100"/>
            </a:pPr>
            <a:endParaRPr lang="es-PE" sz="1100"/>
          </a:p>
          <a:p>
            <a:pPr>
              <a:defRPr lang="es-ES" sz="1100"/>
            </a:pPr>
            <a:endParaRPr lang="es-PE" sz="1100"/>
          </a:p>
        </c:rich>
      </c:tx>
      <c:layout>
        <c:manualLayout>
          <c:xMode val="edge"/>
          <c:yMode val="edge"/>
          <c:x val="0.19146775412267672"/>
          <c:y val="2.5728345140685428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ncpp!$A$633:$A$639</c:f>
              <c:strCache>
                <c:ptCount val="7"/>
                <c:pt idx="0">
                  <c:v>1° JUP La Merced</c:v>
                </c:pt>
                <c:pt idx="1">
                  <c:v>JUP La Oroya</c:v>
                </c:pt>
                <c:pt idx="2">
                  <c:v>JUP Junín</c:v>
                </c:pt>
                <c:pt idx="3">
                  <c:v>JUP Oxapampa</c:v>
                </c:pt>
                <c:pt idx="4">
                  <c:v>JUP Jauja</c:v>
                </c:pt>
                <c:pt idx="5">
                  <c:v>JUP Chupaca</c:v>
                </c:pt>
                <c:pt idx="6">
                  <c:v>JUP Pampas</c:v>
                </c:pt>
              </c:strCache>
            </c:strRef>
          </c:cat>
          <c:val>
            <c:numRef>
              <c:f>ncpp!$B$633:$B$639</c:f>
              <c:numCache>
                <c:formatCode>#\ ###\ ##0</c:formatCode>
                <c:ptCount val="7"/>
                <c:pt idx="0">
                  <c:v>295</c:v>
                </c:pt>
                <c:pt idx="1">
                  <c:v>64</c:v>
                </c:pt>
                <c:pt idx="2">
                  <c:v>117</c:v>
                </c:pt>
                <c:pt idx="3">
                  <c:v>54</c:v>
                </c:pt>
                <c:pt idx="4">
                  <c:v>67</c:v>
                </c:pt>
                <c:pt idx="5">
                  <c:v>58</c:v>
                </c:pt>
                <c:pt idx="6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DC-47BB-A767-E336A04095A3}"/>
            </c:ext>
          </c:extLst>
        </c:ser>
        <c:ser>
          <c:idx val="1"/>
          <c:order val="1"/>
          <c:tx>
            <c:v>EXP.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ncpp!$A$633:$A$639</c:f>
              <c:strCache>
                <c:ptCount val="7"/>
                <c:pt idx="0">
                  <c:v>1° JUP La Merced</c:v>
                </c:pt>
                <c:pt idx="1">
                  <c:v>JUP La Oroya</c:v>
                </c:pt>
                <c:pt idx="2">
                  <c:v>JUP Junín</c:v>
                </c:pt>
                <c:pt idx="3">
                  <c:v>JUP Oxapampa</c:v>
                </c:pt>
                <c:pt idx="4">
                  <c:v>JUP Jauja</c:v>
                </c:pt>
                <c:pt idx="5">
                  <c:v>JUP Chupaca</c:v>
                </c:pt>
                <c:pt idx="6">
                  <c:v>JUP Pampas</c:v>
                </c:pt>
              </c:strCache>
            </c:strRef>
          </c:cat>
          <c:val>
            <c:numRef>
              <c:f>ncpp!$M$633:$M$639</c:f>
              <c:numCache>
                <c:formatCode>#\ ###\ ##0</c:formatCode>
                <c:ptCount val="7"/>
                <c:pt idx="0">
                  <c:v>40</c:v>
                </c:pt>
                <c:pt idx="1">
                  <c:v>27</c:v>
                </c:pt>
                <c:pt idx="2">
                  <c:v>13</c:v>
                </c:pt>
                <c:pt idx="3">
                  <c:v>20</c:v>
                </c:pt>
                <c:pt idx="4">
                  <c:v>9</c:v>
                </c:pt>
                <c:pt idx="5">
                  <c:v>45</c:v>
                </c:pt>
                <c:pt idx="6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DC-47BB-A767-E336A04095A3}"/>
            </c:ext>
          </c:extLst>
        </c:ser>
        <c:dLbls>
          <c:showVal val="1"/>
        </c:dLbls>
        <c:overlap val="-25"/>
        <c:axId val="174641152"/>
        <c:axId val="174642688"/>
      </c:barChart>
      <c:catAx>
        <c:axId val="17464115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4642688"/>
        <c:crosses val="autoZero"/>
        <c:auto val="1"/>
        <c:lblAlgn val="ctr"/>
        <c:lblOffset val="100"/>
      </c:catAx>
      <c:valAx>
        <c:axId val="174642688"/>
        <c:scaling>
          <c:orientation val="minMax"/>
        </c:scaling>
        <c:delete val="1"/>
        <c:axPos val="l"/>
        <c:numFmt formatCode="#\ ###\ ##0" sourceLinked="1"/>
        <c:tickLblPos val="none"/>
        <c:crossAx val="1746411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122832306922395"/>
          <c:y val="0.26723999999999998"/>
          <c:w val="0.46612994884114184"/>
          <c:h val="7.7182677165354333E-2"/>
        </c:manualLayout>
      </c:layout>
      <c:txPr>
        <a:bodyPr/>
        <a:lstStyle/>
        <a:p>
          <a:pPr>
            <a:defRPr lang="es-ES" sz="1100" b="1"/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100"/>
            </a:pPr>
            <a:r>
              <a:rPr lang="es-PE" sz="1200" b="1" i="0" baseline="0"/>
              <a:t>JUZGADOS PENALES UNIPERSONALES</a:t>
            </a:r>
            <a:endParaRPr lang="es-PE" sz="1200"/>
          </a:p>
          <a:p>
            <a:pPr>
              <a:defRPr lang="es-ES" sz="1100"/>
            </a:pPr>
            <a:r>
              <a:rPr lang="es-PE" sz="1200" b="1" i="0" baseline="0"/>
              <a:t>CUADERNO: INGRESADOS - RESUELTOS  </a:t>
            </a:r>
            <a:endParaRPr lang="es-PE" sz="1200"/>
          </a:p>
          <a:p>
            <a:pPr>
              <a:defRPr lang="es-ES" sz="1100"/>
            </a:pPr>
            <a:r>
              <a:rPr lang="es-PE" sz="1200" b="1" i="0" baseline="0"/>
              <a:t>Periodo : ENERO - FEBRERO 2017</a:t>
            </a:r>
          </a:p>
          <a:p>
            <a:pPr>
              <a:defRPr lang="es-ES" sz="1100"/>
            </a:pPr>
            <a:endParaRPr lang="es-PE" sz="1100"/>
          </a:p>
          <a:p>
            <a:pPr>
              <a:defRPr lang="es-ES" sz="1100"/>
            </a:pPr>
            <a:endParaRPr lang="es-PE" sz="1100"/>
          </a:p>
        </c:rich>
      </c:tx>
      <c:layout>
        <c:manualLayout>
          <c:xMode val="edge"/>
          <c:yMode val="edge"/>
          <c:x val="0.23442998279519403"/>
          <c:y val="2.9063638758648702E-2"/>
        </c:manualLayout>
      </c:layout>
    </c:title>
    <c:plotArea>
      <c:layout>
        <c:manualLayout>
          <c:layoutTarget val="inner"/>
          <c:xMode val="edge"/>
          <c:yMode val="edge"/>
          <c:x val="2.8412927645591991E-2"/>
          <c:y val="0.35390047244094897"/>
          <c:w val="0.93965954639066362"/>
          <c:h val="0.54273291338582674"/>
        </c:manualLayout>
      </c:layout>
      <c:barChart>
        <c:barDir val="col"/>
        <c:grouping val="clustered"/>
        <c:ser>
          <c:idx val="0"/>
          <c:order val="0"/>
          <c:tx>
            <c:v>INGRESOS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ncpp!$A$633:$A$639</c:f>
              <c:strCache>
                <c:ptCount val="7"/>
                <c:pt idx="0">
                  <c:v>1° JUP La Merced</c:v>
                </c:pt>
                <c:pt idx="1">
                  <c:v>JUP La Oroya</c:v>
                </c:pt>
                <c:pt idx="2">
                  <c:v>JUP Junín</c:v>
                </c:pt>
                <c:pt idx="3">
                  <c:v>JUP Oxapampa</c:v>
                </c:pt>
                <c:pt idx="4">
                  <c:v>JUP Jauja</c:v>
                </c:pt>
                <c:pt idx="5">
                  <c:v>JUP Chupaca</c:v>
                </c:pt>
                <c:pt idx="6">
                  <c:v>JUP Pampas</c:v>
                </c:pt>
              </c:strCache>
            </c:strRef>
          </c:cat>
          <c:val>
            <c:numRef>
              <c:f>ncpp!$V$633:$V$639</c:f>
              <c:numCache>
                <c:formatCode>#\ ###\ ##0</c:formatCode>
                <c:ptCount val="7"/>
                <c:pt idx="0">
                  <c:v>88</c:v>
                </c:pt>
                <c:pt idx="1">
                  <c:v>36</c:v>
                </c:pt>
                <c:pt idx="2">
                  <c:v>21</c:v>
                </c:pt>
                <c:pt idx="3">
                  <c:v>37</c:v>
                </c:pt>
                <c:pt idx="4">
                  <c:v>80</c:v>
                </c:pt>
                <c:pt idx="5">
                  <c:v>29</c:v>
                </c:pt>
                <c:pt idx="6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CC-491F-B912-C876ED01656B}"/>
            </c:ext>
          </c:extLst>
        </c:ser>
        <c:ser>
          <c:idx val="1"/>
          <c:order val="1"/>
          <c:tx>
            <c:v>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ncpp!$A$633:$A$639</c:f>
              <c:strCache>
                <c:ptCount val="7"/>
                <c:pt idx="0">
                  <c:v>1° JUP La Merced</c:v>
                </c:pt>
                <c:pt idx="1">
                  <c:v>JUP La Oroya</c:v>
                </c:pt>
                <c:pt idx="2">
                  <c:v>JUP Junín</c:v>
                </c:pt>
                <c:pt idx="3">
                  <c:v>JUP Oxapampa</c:v>
                </c:pt>
                <c:pt idx="4">
                  <c:v>JUP Jauja</c:v>
                </c:pt>
                <c:pt idx="5">
                  <c:v>JUP Chupaca</c:v>
                </c:pt>
                <c:pt idx="6">
                  <c:v>JUP Pampas</c:v>
                </c:pt>
              </c:strCache>
            </c:strRef>
          </c:cat>
          <c:val>
            <c:numRef>
              <c:f>ncpp!$W$633:$W$639</c:f>
              <c:numCache>
                <c:formatCode>#\ ###\ ##0</c:formatCode>
                <c:ptCount val="7"/>
                <c:pt idx="0">
                  <c:v>34</c:v>
                </c:pt>
                <c:pt idx="1">
                  <c:v>4</c:v>
                </c:pt>
                <c:pt idx="2">
                  <c:v>5</c:v>
                </c:pt>
                <c:pt idx="3">
                  <c:v>16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CC-491F-B912-C876ED01656B}"/>
            </c:ext>
          </c:extLst>
        </c:ser>
        <c:dLbls>
          <c:showVal val="1"/>
        </c:dLbls>
        <c:overlap val="-25"/>
        <c:axId val="174681472"/>
        <c:axId val="174687360"/>
      </c:barChart>
      <c:catAx>
        <c:axId val="17468147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4687360"/>
        <c:crosses val="autoZero"/>
        <c:auto val="1"/>
        <c:lblAlgn val="ctr"/>
        <c:lblOffset val="100"/>
      </c:catAx>
      <c:valAx>
        <c:axId val="174687360"/>
        <c:scaling>
          <c:orientation val="minMax"/>
        </c:scaling>
        <c:delete val="1"/>
        <c:axPos val="l"/>
        <c:numFmt formatCode="#\ ###\ ##0" sourceLinked="1"/>
        <c:tickLblPos val="none"/>
        <c:crossAx val="1746814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1993155542903584"/>
          <c:y val="0.24616472440944881"/>
          <c:w val="0.37139514103535048"/>
          <c:h val="7.0255924459314889E-2"/>
        </c:manualLayout>
      </c:layout>
      <c:txPr>
        <a:bodyPr/>
        <a:lstStyle/>
        <a:p>
          <a:pPr>
            <a:defRPr lang="es-ES" sz="1100" b="1"/>
          </a:pPr>
          <a:endParaRPr lang="es-PE"/>
        </a:p>
      </c:txPr>
    </c:legend>
    <c:plotVisOnly val="1"/>
    <c:dispBlanksAs val="gap"/>
  </c:chart>
  <c:spPr>
    <a:ln w="28575" cmpd="sng">
      <a:solidFill>
        <a:schemeClr val="accent2">
          <a:lumMod val="75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900"/>
            </a:pPr>
            <a:r>
              <a:rPr lang="es-PE" sz="900" b="0"/>
              <a:t>PRODUCCIÓN JUDICIAL POR DISTRITO JUDICIAL</a:t>
            </a:r>
          </a:p>
          <a:p>
            <a:pPr>
              <a:defRPr lang="es-ES" sz="900"/>
            </a:pPr>
            <a:r>
              <a:rPr lang="es-PE" sz="700" b="0"/>
              <a:t>ENERO--OCTUBRE 2011</a:t>
            </a:r>
          </a:p>
        </c:rich>
      </c:tx>
      <c:layout>
        <c:manualLayout>
          <c:xMode val="edge"/>
          <c:yMode val="edge"/>
          <c:x val="0.25647718984418238"/>
          <c:y val="2.7911096219355606E-2"/>
        </c:manualLayout>
      </c:layout>
    </c:title>
    <c:plotArea>
      <c:layout>
        <c:manualLayout>
          <c:layoutTarget val="inner"/>
          <c:xMode val="edge"/>
          <c:yMode val="edge"/>
          <c:x val="0.14042803329291556"/>
          <c:y val="0.16205611027844039"/>
          <c:w val="0.80489161344492666"/>
          <c:h val="0.79401856269306814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'20. Carga y Producción Judi (e)'!$C$79:$C$109</c:f>
              <c:strCache>
                <c:ptCount val="31"/>
                <c:pt idx="0">
                  <c:v>Lima</c:v>
                </c:pt>
                <c:pt idx="1">
                  <c:v>La Libertad</c:v>
                </c:pt>
                <c:pt idx="2">
                  <c:v>Junín</c:v>
                </c:pt>
                <c:pt idx="3">
                  <c:v>Lambayeque</c:v>
                </c:pt>
                <c:pt idx="4">
                  <c:v>Lima Norte</c:v>
                </c:pt>
                <c:pt idx="5">
                  <c:v>Arequipa</c:v>
                </c:pt>
                <c:pt idx="6">
                  <c:v>Ica</c:v>
                </c:pt>
                <c:pt idx="7">
                  <c:v>Callao</c:v>
                </c:pt>
                <c:pt idx="8">
                  <c:v>Piura</c:v>
                </c:pt>
                <c:pt idx="9">
                  <c:v>Cusco</c:v>
                </c:pt>
                <c:pt idx="10">
                  <c:v>Huánuco</c:v>
                </c:pt>
                <c:pt idx="11">
                  <c:v>Cajamarca</c:v>
                </c:pt>
                <c:pt idx="12">
                  <c:v>San Martín</c:v>
                </c:pt>
                <c:pt idx="13">
                  <c:v>Santa</c:v>
                </c:pt>
                <c:pt idx="14">
                  <c:v>Huaura</c:v>
                </c:pt>
                <c:pt idx="15">
                  <c:v>Ancash</c:v>
                </c:pt>
                <c:pt idx="16">
                  <c:v>Puno</c:v>
                </c:pt>
                <c:pt idx="17">
                  <c:v>Lima Sur</c:v>
                </c:pt>
                <c:pt idx="18">
                  <c:v>Ayacucho</c:v>
                </c:pt>
                <c:pt idx="19">
                  <c:v>Loreto</c:v>
                </c:pt>
                <c:pt idx="20">
                  <c:v>Tacna</c:v>
                </c:pt>
                <c:pt idx="21">
                  <c:v>Moquegua </c:v>
                </c:pt>
                <c:pt idx="22">
                  <c:v>Huancavelica</c:v>
                </c:pt>
                <c:pt idx="23">
                  <c:v>Apurimac</c:v>
                </c:pt>
                <c:pt idx="24">
                  <c:v>Ucayali</c:v>
                </c:pt>
                <c:pt idx="25">
                  <c:v>Tumbes</c:v>
                </c:pt>
                <c:pt idx="26">
                  <c:v>Cañete</c:v>
                </c:pt>
                <c:pt idx="27">
                  <c:v>Amazonas</c:v>
                </c:pt>
                <c:pt idx="28">
                  <c:v>Madre de Dios</c:v>
                </c:pt>
                <c:pt idx="29">
                  <c:v>Pasco</c:v>
                </c:pt>
                <c:pt idx="30">
                  <c:v>Sullana</c:v>
                </c:pt>
              </c:strCache>
            </c:strRef>
          </c:cat>
          <c:val>
            <c:numRef>
              <c:f>'20. Carga y Producción Judi (e)'!$E$79:$E$109</c:f>
              <c:numCache>
                <c:formatCode>###\ ###\ ##0</c:formatCode>
                <c:ptCount val="31"/>
                <c:pt idx="0">
                  <c:v>247389</c:v>
                </c:pt>
                <c:pt idx="1">
                  <c:v>69045</c:v>
                </c:pt>
                <c:pt idx="2">
                  <c:v>57322</c:v>
                </c:pt>
                <c:pt idx="3">
                  <c:v>51545</c:v>
                </c:pt>
                <c:pt idx="4">
                  <c:v>51455</c:v>
                </c:pt>
                <c:pt idx="5">
                  <c:v>49937</c:v>
                </c:pt>
                <c:pt idx="6">
                  <c:v>46978</c:v>
                </c:pt>
                <c:pt idx="7">
                  <c:v>46457</c:v>
                </c:pt>
                <c:pt idx="8">
                  <c:v>45192</c:v>
                </c:pt>
                <c:pt idx="9">
                  <c:v>42557</c:v>
                </c:pt>
                <c:pt idx="10">
                  <c:v>27932</c:v>
                </c:pt>
                <c:pt idx="11">
                  <c:v>26950</c:v>
                </c:pt>
                <c:pt idx="12">
                  <c:v>26418</c:v>
                </c:pt>
                <c:pt idx="13">
                  <c:v>25529</c:v>
                </c:pt>
                <c:pt idx="14">
                  <c:v>23352</c:v>
                </c:pt>
                <c:pt idx="15">
                  <c:v>22837</c:v>
                </c:pt>
                <c:pt idx="16" formatCode="#\ ###\ ##0">
                  <c:v>22305</c:v>
                </c:pt>
                <c:pt idx="17">
                  <c:v>21979</c:v>
                </c:pt>
                <c:pt idx="18">
                  <c:v>20389</c:v>
                </c:pt>
                <c:pt idx="19">
                  <c:v>19808</c:v>
                </c:pt>
                <c:pt idx="20">
                  <c:v>16838</c:v>
                </c:pt>
                <c:pt idx="21">
                  <c:v>16094</c:v>
                </c:pt>
                <c:pt idx="22">
                  <c:v>13492</c:v>
                </c:pt>
                <c:pt idx="23">
                  <c:v>13141</c:v>
                </c:pt>
                <c:pt idx="24">
                  <c:v>12226</c:v>
                </c:pt>
                <c:pt idx="25">
                  <c:v>12174</c:v>
                </c:pt>
                <c:pt idx="26">
                  <c:v>10738</c:v>
                </c:pt>
                <c:pt idx="27">
                  <c:v>8230</c:v>
                </c:pt>
                <c:pt idx="28">
                  <c:v>6550</c:v>
                </c:pt>
                <c:pt idx="29">
                  <c:v>6502</c:v>
                </c:pt>
                <c:pt idx="30">
                  <c:v>5862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D4-4656-B862-6AF96C71E92C}"/>
            </c:ext>
          </c:extLst>
        </c:ser>
        <c:gapWidth val="27"/>
        <c:axId val="170459520"/>
        <c:axId val="170461056"/>
      </c:barChart>
      <c:catAx>
        <c:axId val="170459520"/>
        <c:scaling>
          <c:orientation val="maxMin"/>
        </c:scaling>
        <c:axPos val="l"/>
        <c:numFmt formatCode="General" sourceLinked="1"/>
        <c:tickLblPos val="nextTo"/>
        <c:txPr>
          <a:bodyPr/>
          <a:lstStyle/>
          <a:p>
            <a:pPr>
              <a:defRPr lang="es-ES" sz="600"/>
            </a:pPr>
            <a:endParaRPr lang="es-PE"/>
          </a:p>
        </c:txPr>
        <c:crossAx val="170461056"/>
        <c:crosses val="autoZero"/>
        <c:auto val="1"/>
        <c:lblAlgn val="ctr"/>
        <c:lblOffset val="100"/>
      </c:catAx>
      <c:valAx>
        <c:axId val="170461056"/>
        <c:scaling>
          <c:orientation val="minMax"/>
        </c:scaling>
        <c:axPos val="t"/>
        <c:majorGridlines/>
        <c:numFmt formatCode="###\ ###\ ##0" sourceLinked="1"/>
        <c:tickLblPos val="nextTo"/>
        <c:txPr>
          <a:bodyPr/>
          <a:lstStyle/>
          <a:p>
            <a:pPr>
              <a:defRPr lang="es-ES" sz="600" b="1" i="0" baseline="0"/>
            </a:pPr>
            <a:endParaRPr lang="es-PE"/>
          </a:p>
        </c:txPr>
        <c:crossAx val="170459520"/>
        <c:crosses val="autoZero"/>
        <c:crossBetween val="between"/>
      </c:valAx>
    </c:plotArea>
    <c:plotVisOnly val="1"/>
    <c:dispBlanksAs val="gap"/>
  </c:chart>
  <c:spPr>
    <a:solidFill>
      <a:srgbClr val="00B0F0">
        <a:alpha val="25000"/>
      </a:srgb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200"/>
              <a:t>SALAS SUPERIORES PENALES LIQUIDADORAS</a:t>
            </a:r>
          </a:p>
          <a:p>
            <a:pPr>
              <a:defRPr lang="es-ES"/>
            </a:pPr>
            <a:r>
              <a:rPr lang="es-PE" sz="1200"/>
              <a:t>CARGA  PROCESAL - EXPEDIENTES</a:t>
            </a:r>
            <a:r>
              <a:rPr lang="es-PE" sz="1200" baseline="0"/>
              <a:t> RESUELTOS - (EN TRÁMITE)</a:t>
            </a:r>
            <a:r>
              <a:rPr lang="es-PE" sz="1200"/>
              <a:t>  </a:t>
            </a:r>
          </a:p>
          <a:p>
            <a:pPr>
              <a:defRPr lang="es-ES"/>
            </a:pPr>
            <a:r>
              <a:rPr lang="es-PE" sz="1200"/>
              <a:t>Periodo : ENERO</a:t>
            </a:r>
            <a:r>
              <a:rPr lang="es-PE" sz="1200" baseline="0"/>
              <a:t> - FEBRERO 2017</a:t>
            </a:r>
            <a:endParaRPr lang="es-PE" sz="1200"/>
          </a:p>
        </c:rich>
      </c:tx>
      <c:layout>
        <c:manualLayout>
          <c:xMode val="edge"/>
          <c:yMode val="edge"/>
          <c:x val="0.12720398667676691"/>
          <c:y val="2.0831356795702801E-2"/>
        </c:manualLayout>
      </c:layout>
    </c:title>
    <c:plotArea>
      <c:layout>
        <c:manualLayout>
          <c:layoutTarget val="inner"/>
          <c:xMode val="edge"/>
          <c:yMode val="edge"/>
          <c:x val="4.2696771806462787E-2"/>
          <c:y val="0.41840598831355674"/>
          <c:w val="0.90755551841277871"/>
          <c:h val="0.44699386829582288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0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Boletín!$A$182:$A$183</c:f>
              <c:strCache>
                <c:ptCount val="2"/>
                <c:pt idx="0">
                  <c:v>1º Sala Penal Liquidadora Hyo</c:v>
                </c:pt>
                <c:pt idx="1">
                  <c:v>2º Sala Penal Liquidadora Hyo</c:v>
                </c:pt>
              </c:strCache>
            </c:strRef>
          </c:cat>
          <c:val>
            <c:numRef>
              <c:f>Boletín!$B$182:$B$183</c:f>
              <c:numCache>
                <c:formatCode>#\ ###\ ##0</c:formatCode>
                <c:ptCount val="2"/>
                <c:pt idx="0">
                  <c:v>347</c:v>
                </c:pt>
                <c:pt idx="1">
                  <c:v>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7C-45E6-A2E8-9EC6FBCCC934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Boletín!$A$182:$A$183</c:f>
              <c:strCache>
                <c:ptCount val="2"/>
                <c:pt idx="0">
                  <c:v>1º Sala Penal Liquidadora Hyo</c:v>
                </c:pt>
                <c:pt idx="1">
                  <c:v>2º Sala Penal Liquidadora Hyo</c:v>
                </c:pt>
              </c:strCache>
            </c:strRef>
          </c:cat>
          <c:val>
            <c:numRef>
              <c:f>Boletín!$M$182:$M$183</c:f>
              <c:numCache>
                <c:formatCode>#\ ###\ ##0</c:formatCode>
                <c:ptCount val="2"/>
                <c:pt idx="0">
                  <c:v>233</c:v>
                </c:pt>
                <c:pt idx="1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7C-45E6-A2E8-9EC6FBCCC934}"/>
            </c:ext>
          </c:extLst>
        </c:ser>
        <c:dLbls>
          <c:showVal val="1"/>
        </c:dLbls>
        <c:overlap val="-25"/>
        <c:axId val="173146112"/>
        <c:axId val="173147648"/>
      </c:barChart>
      <c:catAx>
        <c:axId val="1731461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b="1"/>
            </a:pPr>
            <a:endParaRPr lang="es-PE"/>
          </a:p>
        </c:txPr>
        <c:crossAx val="173147648"/>
        <c:crosses val="autoZero"/>
        <c:auto val="1"/>
        <c:lblAlgn val="ctr"/>
        <c:lblOffset val="100"/>
      </c:catAx>
      <c:valAx>
        <c:axId val="173147648"/>
        <c:scaling>
          <c:orientation val="minMax"/>
        </c:scaling>
        <c:delete val="1"/>
        <c:axPos val="l"/>
        <c:numFmt formatCode="#\ ###\ ##0" sourceLinked="1"/>
        <c:tickLblPos val="none"/>
        <c:crossAx val="1731461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741589007955944"/>
          <c:y val="0.28838447200587247"/>
          <c:w val="0.63489189946156666"/>
          <c:h val="5.8097728386991433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200"/>
            </a:pPr>
            <a:r>
              <a:rPr lang="es-PE" sz="1200"/>
              <a:t>JUZGADOS ESPECIALIZADOS CIVILES</a:t>
            </a:r>
          </a:p>
          <a:p>
            <a:pPr>
              <a:defRPr lang="es-ES" sz="1200"/>
            </a:pPr>
            <a:r>
              <a:rPr lang="es-PE" sz="1200"/>
              <a:t>CARGA  PROCESAL - EXPEDIENTES</a:t>
            </a:r>
            <a:r>
              <a:rPr lang="es-PE" sz="1200" baseline="0"/>
              <a:t> RESUELTOS - EN TRÁMITE</a:t>
            </a:r>
            <a:r>
              <a:rPr lang="es-PE" sz="1200"/>
              <a:t>  </a:t>
            </a:r>
          </a:p>
          <a:p>
            <a:pPr>
              <a:defRPr lang="es-ES" sz="1200"/>
            </a:pPr>
            <a:r>
              <a:rPr lang="es-PE" sz="1200"/>
              <a:t>Periodo : ENERO - FEBRERO 2017</a:t>
            </a:r>
          </a:p>
        </c:rich>
      </c:tx>
    </c:title>
    <c:plotArea>
      <c:layout>
        <c:manualLayout>
          <c:layoutTarget val="inner"/>
          <c:xMode val="edge"/>
          <c:yMode val="edge"/>
          <c:x val="2.7684481033950607E-2"/>
          <c:y val="0.28232842754023846"/>
          <c:w val="0.95162177510111112"/>
          <c:h val="0.56519116646595469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Boletín!$A$219:$A$227</c:f>
              <c:strCache>
                <c:ptCount val="9"/>
                <c:pt idx="0">
                  <c:v>JC La Merced</c:v>
                </c:pt>
                <c:pt idx="1">
                  <c:v>JC Jauja</c:v>
                </c:pt>
                <c:pt idx="2">
                  <c:v>JC Trans Jauja</c:v>
                </c:pt>
                <c:pt idx="3">
                  <c:v>1º JC Hyo</c:v>
                </c:pt>
                <c:pt idx="4">
                  <c:v>2º JC Hyo</c:v>
                </c:pt>
                <c:pt idx="5">
                  <c:v>3º JC Hyo</c:v>
                </c:pt>
                <c:pt idx="6">
                  <c:v>4º JC Hyo</c:v>
                </c:pt>
                <c:pt idx="7">
                  <c:v>5º JC Hyo</c:v>
                </c:pt>
                <c:pt idx="8">
                  <c:v>6º JC Hyo</c:v>
                </c:pt>
              </c:strCache>
            </c:strRef>
          </c:cat>
          <c:val>
            <c:numRef>
              <c:f>Boletín!$B$219:$B$227</c:f>
              <c:numCache>
                <c:formatCode>#\ ###\ ##0</c:formatCode>
                <c:ptCount val="9"/>
                <c:pt idx="0">
                  <c:v>1504</c:v>
                </c:pt>
                <c:pt idx="1">
                  <c:v>600</c:v>
                </c:pt>
                <c:pt idx="2">
                  <c:v>401</c:v>
                </c:pt>
                <c:pt idx="3">
                  <c:v>612</c:v>
                </c:pt>
                <c:pt idx="4">
                  <c:v>608</c:v>
                </c:pt>
                <c:pt idx="5">
                  <c:v>511</c:v>
                </c:pt>
                <c:pt idx="6">
                  <c:v>292</c:v>
                </c:pt>
                <c:pt idx="7">
                  <c:v>622</c:v>
                </c:pt>
                <c:pt idx="8">
                  <c:v>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BC-4A21-AA63-2B4DCC9804DF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Boletín!$A$219:$A$227</c:f>
              <c:strCache>
                <c:ptCount val="9"/>
                <c:pt idx="0">
                  <c:v>JC La Merced</c:v>
                </c:pt>
                <c:pt idx="1">
                  <c:v>JC Jauja</c:v>
                </c:pt>
                <c:pt idx="2">
                  <c:v>JC Trans Jauja</c:v>
                </c:pt>
                <c:pt idx="3">
                  <c:v>1º JC Hyo</c:v>
                </c:pt>
                <c:pt idx="4">
                  <c:v>2º JC Hyo</c:v>
                </c:pt>
                <c:pt idx="5">
                  <c:v>3º JC Hyo</c:v>
                </c:pt>
                <c:pt idx="6">
                  <c:v>4º JC Hyo</c:v>
                </c:pt>
                <c:pt idx="7">
                  <c:v>5º JC Hyo</c:v>
                </c:pt>
                <c:pt idx="8">
                  <c:v>6º JC Hyo</c:v>
                </c:pt>
              </c:strCache>
            </c:strRef>
          </c:cat>
          <c:val>
            <c:numRef>
              <c:f>Boletín!$M$219:$M$227</c:f>
              <c:numCache>
                <c:formatCode>#\ ###\ ##0</c:formatCode>
                <c:ptCount val="9"/>
                <c:pt idx="0">
                  <c:v>491</c:v>
                </c:pt>
                <c:pt idx="1">
                  <c:v>153</c:v>
                </c:pt>
                <c:pt idx="2">
                  <c:v>57</c:v>
                </c:pt>
                <c:pt idx="3">
                  <c:v>89</c:v>
                </c:pt>
                <c:pt idx="4">
                  <c:v>89</c:v>
                </c:pt>
                <c:pt idx="5">
                  <c:v>46</c:v>
                </c:pt>
                <c:pt idx="6">
                  <c:v>111</c:v>
                </c:pt>
                <c:pt idx="7">
                  <c:v>60</c:v>
                </c:pt>
                <c:pt idx="8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BC-4A21-AA63-2B4DCC9804DF}"/>
            </c:ext>
          </c:extLst>
        </c:ser>
        <c:dLbls>
          <c:showVal val="1"/>
        </c:dLbls>
        <c:overlap val="-25"/>
        <c:axId val="173174144"/>
        <c:axId val="173180032"/>
      </c:barChart>
      <c:catAx>
        <c:axId val="1731741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3180032"/>
        <c:crosses val="autoZero"/>
        <c:auto val="1"/>
        <c:lblAlgn val="ctr"/>
        <c:lblOffset val="100"/>
      </c:catAx>
      <c:valAx>
        <c:axId val="173180032"/>
        <c:scaling>
          <c:orientation val="minMax"/>
        </c:scaling>
        <c:delete val="1"/>
        <c:axPos val="l"/>
        <c:numFmt formatCode="#\ ###\ ##0" sourceLinked="1"/>
        <c:tickLblPos val="none"/>
        <c:crossAx val="173174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101852685633127"/>
          <c:y val="0.20654345059535936"/>
          <c:w val="0.45179740639915661"/>
          <c:h val="6.8338630398472919E-2"/>
        </c:manualLayout>
      </c:layout>
      <c:txPr>
        <a:bodyPr/>
        <a:lstStyle/>
        <a:p>
          <a:pPr>
            <a:defRPr lang="es-ES" sz="1100" b="1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200"/>
              <a:t>JUZGADOS ESPECIALIZADOS PENALES</a:t>
            </a:r>
            <a:r>
              <a:rPr lang="es-PE" sz="1200" baseline="0"/>
              <a:t> LIQUIDADORES</a:t>
            </a:r>
            <a:endParaRPr lang="es-PE" sz="1200"/>
          </a:p>
          <a:p>
            <a:pPr>
              <a:defRPr lang="es-ES"/>
            </a:pPr>
            <a:r>
              <a:rPr lang="es-PE" sz="1200"/>
              <a:t>CARGA  PROCESAL - EXPEDIENTES</a:t>
            </a:r>
            <a:r>
              <a:rPr lang="es-PE" sz="1200" baseline="0"/>
              <a:t> RESUELTOS - EN TRÁMITE</a:t>
            </a:r>
            <a:r>
              <a:rPr lang="es-PE" sz="1200"/>
              <a:t>  </a:t>
            </a:r>
          </a:p>
          <a:p>
            <a:pPr>
              <a:defRPr lang="es-ES"/>
            </a:pPr>
            <a:r>
              <a:rPr lang="es-PE" sz="1200"/>
              <a:t>Periodo : ENERO - FEBRERO 2017</a:t>
            </a:r>
          </a:p>
        </c:rich>
      </c:tx>
      <c:layout>
        <c:manualLayout>
          <c:xMode val="edge"/>
          <c:yMode val="edge"/>
          <c:x val="0.25191115187850066"/>
          <c:y val="2.3452778354008913E-2"/>
        </c:manualLayout>
      </c:layout>
    </c:title>
    <c:plotArea>
      <c:layout>
        <c:manualLayout>
          <c:layoutTarget val="inner"/>
          <c:xMode val="edge"/>
          <c:yMode val="edge"/>
          <c:x val="3.3002081636347179E-2"/>
          <c:y val="0.26653481641535626"/>
          <c:w val="0.93816731529248509"/>
          <c:h val="0.62206255321212511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Boletín!$A$268:$A$275</c:f>
              <c:strCache>
                <c:ptCount val="8"/>
                <c:pt idx="0">
                  <c:v>1º JPLq. Hyo</c:v>
                </c:pt>
                <c:pt idx="1">
                  <c:v>2º JPLq. Hyo</c:v>
                </c:pt>
                <c:pt idx="2">
                  <c:v>3º JPLq. Hyo</c:v>
                </c:pt>
                <c:pt idx="3">
                  <c:v>4º JPLq. Hyo</c:v>
                </c:pt>
                <c:pt idx="4">
                  <c:v>JPLq. La Merced</c:v>
                </c:pt>
                <c:pt idx="5">
                  <c:v>1° JPLq. Satipo</c:v>
                </c:pt>
                <c:pt idx="6">
                  <c:v>JPLq. Tarma</c:v>
                </c:pt>
                <c:pt idx="7">
                  <c:v>JPLq. Jauja</c:v>
                </c:pt>
              </c:strCache>
            </c:strRef>
          </c:cat>
          <c:val>
            <c:numRef>
              <c:f>Boletín!$B$268:$B$275</c:f>
              <c:numCache>
                <c:formatCode>#\ ###\ ##0</c:formatCode>
                <c:ptCount val="8"/>
                <c:pt idx="0">
                  <c:v>522</c:v>
                </c:pt>
                <c:pt idx="1">
                  <c:v>454</c:v>
                </c:pt>
                <c:pt idx="2">
                  <c:v>377</c:v>
                </c:pt>
                <c:pt idx="3">
                  <c:v>464</c:v>
                </c:pt>
                <c:pt idx="4">
                  <c:v>829</c:v>
                </c:pt>
                <c:pt idx="5">
                  <c:v>662</c:v>
                </c:pt>
                <c:pt idx="6">
                  <c:v>191</c:v>
                </c:pt>
                <c:pt idx="7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2B-4B79-8A2E-0DB487D952FB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Boletín!$A$268:$A$275</c:f>
              <c:strCache>
                <c:ptCount val="8"/>
                <c:pt idx="0">
                  <c:v>1º JPLq. Hyo</c:v>
                </c:pt>
                <c:pt idx="1">
                  <c:v>2º JPLq. Hyo</c:v>
                </c:pt>
                <c:pt idx="2">
                  <c:v>3º JPLq. Hyo</c:v>
                </c:pt>
                <c:pt idx="3">
                  <c:v>4º JPLq. Hyo</c:v>
                </c:pt>
                <c:pt idx="4">
                  <c:v>JPLq. La Merced</c:v>
                </c:pt>
                <c:pt idx="5">
                  <c:v>1° JPLq. Satipo</c:v>
                </c:pt>
                <c:pt idx="6">
                  <c:v>JPLq. Tarma</c:v>
                </c:pt>
                <c:pt idx="7">
                  <c:v>JPLq. Jauja</c:v>
                </c:pt>
              </c:strCache>
            </c:strRef>
          </c:cat>
          <c:val>
            <c:numRef>
              <c:f>Boletín!$M$268:$M$275</c:f>
              <c:numCache>
                <c:formatCode>#\ ###\ ##0</c:formatCode>
                <c:ptCount val="8"/>
                <c:pt idx="0">
                  <c:v>118</c:v>
                </c:pt>
                <c:pt idx="1">
                  <c:v>114</c:v>
                </c:pt>
                <c:pt idx="2">
                  <c:v>144</c:v>
                </c:pt>
                <c:pt idx="3">
                  <c:v>119</c:v>
                </c:pt>
                <c:pt idx="4">
                  <c:v>81</c:v>
                </c:pt>
                <c:pt idx="5">
                  <c:v>118</c:v>
                </c:pt>
                <c:pt idx="6">
                  <c:v>42</c:v>
                </c:pt>
                <c:pt idx="7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2B-4B79-8A2E-0DB487D952FB}"/>
            </c:ext>
          </c:extLst>
        </c:ser>
        <c:dLbls>
          <c:showVal val="1"/>
        </c:dLbls>
        <c:overlap val="-25"/>
        <c:axId val="173243008"/>
        <c:axId val="173248896"/>
      </c:barChart>
      <c:catAx>
        <c:axId val="1732430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3248896"/>
        <c:crosses val="autoZero"/>
        <c:auto val="1"/>
        <c:lblAlgn val="ctr"/>
        <c:lblOffset val="100"/>
      </c:catAx>
      <c:valAx>
        <c:axId val="173248896"/>
        <c:scaling>
          <c:orientation val="minMax"/>
        </c:scaling>
        <c:delete val="1"/>
        <c:axPos val="l"/>
        <c:numFmt formatCode="#\ ###\ ##0" sourceLinked="1"/>
        <c:tickLblPos val="none"/>
        <c:crossAx val="1732430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844024508912123"/>
          <c:y val="0.19086598718459571"/>
          <c:w val="0.44895704080059323"/>
          <c:h val="5.1739368560402656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100"/>
            </a:pPr>
            <a:r>
              <a:rPr lang="es-PE" sz="1100"/>
              <a:t>JUZGADOS ESPECIALIZADOS  DE TRABAJO</a:t>
            </a:r>
          </a:p>
          <a:p>
            <a:pPr>
              <a:defRPr lang="es-ES" sz="1100"/>
            </a:pPr>
            <a:r>
              <a:rPr lang="es-PE" sz="1100"/>
              <a:t>CARGA  PROCESAL - EXPEDIENTES RESUELTOS - EN TRÁMITE  </a:t>
            </a:r>
          </a:p>
          <a:p>
            <a:pPr>
              <a:defRPr lang="es-ES" sz="1100"/>
            </a:pPr>
            <a:r>
              <a:rPr lang="es-PE" sz="1100"/>
              <a:t>Periodo : ENERO -</a:t>
            </a:r>
            <a:r>
              <a:rPr lang="es-PE" sz="1100" baseline="0"/>
              <a:t> FEBRERO 2017</a:t>
            </a:r>
            <a:endParaRPr lang="es-PE" sz="1100"/>
          </a:p>
        </c:rich>
      </c:tx>
      <c:layout>
        <c:manualLayout>
          <c:xMode val="edge"/>
          <c:yMode val="edge"/>
          <c:x val="0.23484927994836091"/>
          <c:y val="1.8960024094500677E-2"/>
        </c:manualLayout>
      </c:layout>
    </c:title>
    <c:plotArea>
      <c:layout>
        <c:manualLayout>
          <c:layoutTarget val="inner"/>
          <c:xMode val="edge"/>
          <c:yMode val="edge"/>
          <c:x val="6.1036848042049001E-2"/>
          <c:y val="0.31673996845126839"/>
          <c:w val="0.88883679602743859"/>
          <c:h val="0.56266391121632753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Boletín!$A$320:$A$324</c:f>
              <c:strCache>
                <c:ptCount val="5"/>
                <c:pt idx="0">
                  <c:v>JT La Merced</c:v>
                </c:pt>
                <c:pt idx="1">
                  <c:v>1° JT Hyo</c:v>
                </c:pt>
                <c:pt idx="2">
                  <c:v>2° JT Hyo</c:v>
                </c:pt>
                <c:pt idx="3">
                  <c:v>3° JT Hyo</c:v>
                </c:pt>
                <c:pt idx="4">
                  <c:v>JT Trans Hyo</c:v>
                </c:pt>
              </c:strCache>
            </c:strRef>
          </c:cat>
          <c:val>
            <c:numRef>
              <c:f>Boletín!$B$320:$B$324</c:f>
              <c:numCache>
                <c:formatCode>#\ ###\ ##0</c:formatCode>
                <c:ptCount val="5"/>
                <c:pt idx="0">
                  <c:v>218</c:v>
                </c:pt>
                <c:pt idx="1">
                  <c:v>1380</c:v>
                </c:pt>
                <c:pt idx="2">
                  <c:v>163</c:v>
                </c:pt>
                <c:pt idx="3">
                  <c:v>240</c:v>
                </c:pt>
                <c:pt idx="4">
                  <c:v>1518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29-41C3-A565-6A1D53B068A9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Boletín!$A$320:$A$324</c:f>
              <c:strCache>
                <c:ptCount val="5"/>
                <c:pt idx="0">
                  <c:v>JT La Merced</c:v>
                </c:pt>
                <c:pt idx="1">
                  <c:v>1° JT Hyo</c:v>
                </c:pt>
                <c:pt idx="2">
                  <c:v>2° JT Hyo</c:v>
                </c:pt>
                <c:pt idx="3">
                  <c:v>3° JT Hyo</c:v>
                </c:pt>
                <c:pt idx="4">
                  <c:v>JT Trans Hyo</c:v>
                </c:pt>
              </c:strCache>
            </c:strRef>
          </c:cat>
          <c:val>
            <c:numRef>
              <c:f>Boletín!$M$320:$M$324</c:f>
              <c:numCache>
                <c:formatCode>#\ ###\ ##0</c:formatCode>
                <c:ptCount val="5"/>
                <c:pt idx="0">
                  <c:v>53</c:v>
                </c:pt>
                <c:pt idx="1">
                  <c:v>127</c:v>
                </c:pt>
                <c:pt idx="2">
                  <c:v>36</c:v>
                </c:pt>
                <c:pt idx="3">
                  <c:v>50</c:v>
                </c:pt>
                <c:pt idx="4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29-41C3-A565-6A1D53B068A9}"/>
            </c:ext>
          </c:extLst>
        </c:ser>
        <c:dLbls>
          <c:showVal val="1"/>
        </c:dLbls>
        <c:overlap val="-25"/>
        <c:axId val="173345024"/>
        <c:axId val="173363200"/>
      </c:barChart>
      <c:catAx>
        <c:axId val="1733450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3363200"/>
        <c:crosses val="autoZero"/>
        <c:auto val="1"/>
        <c:lblAlgn val="ctr"/>
        <c:lblOffset val="100"/>
      </c:catAx>
      <c:valAx>
        <c:axId val="173363200"/>
        <c:scaling>
          <c:orientation val="minMax"/>
        </c:scaling>
        <c:delete val="1"/>
        <c:axPos val="l"/>
        <c:numFmt formatCode="#\ ###\ ##0" sourceLinked="1"/>
        <c:tickLblPos val="none"/>
        <c:crossAx val="1733450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961161254658271"/>
          <c:y val="0.23664553160728349"/>
          <c:w val="0.527394061461678"/>
          <c:h val="6.9773313370294118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/>
            </a:pPr>
            <a:r>
              <a:rPr lang="es-PE" sz="1200"/>
              <a:t>JUZGADOS ESPECIALIZADOS DE FAMILIA</a:t>
            </a:r>
          </a:p>
          <a:p>
            <a:pPr>
              <a:defRPr lang="es-ES"/>
            </a:pPr>
            <a:r>
              <a:rPr lang="es-PE" sz="1200"/>
              <a:t>CARGA  PROCESAL - EXPEDIENTES RESUELTOS - EN TRÁMITE  </a:t>
            </a:r>
          </a:p>
          <a:p>
            <a:pPr>
              <a:defRPr lang="es-ES"/>
            </a:pPr>
            <a:r>
              <a:rPr lang="es-PE" sz="1200"/>
              <a:t>Periodo : ENERO -  FEBRERO 2017</a:t>
            </a:r>
          </a:p>
        </c:rich>
      </c:tx>
      <c:layout>
        <c:manualLayout>
          <c:xMode val="edge"/>
          <c:yMode val="edge"/>
          <c:x val="0.19445084977950486"/>
          <c:y val="1.9417475728156018E-2"/>
        </c:manualLayout>
      </c:layout>
    </c:title>
    <c:plotArea>
      <c:layout>
        <c:manualLayout>
          <c:layoutTarget val="inner"/>
          <c:xMode val="edge"/>
          <c:yMode val="edge"/>
          <c:x val="5.6488740479113085E-2"/>
          <c:y val="0.3273330325039448"/>
          <c:w val="0.90586710119853298"/>
          <c:h val="0.55475825388660005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Boletín!$A$356:$A$361</c:f>
              <c:strCache>
                <c:ptCount val="6"/>
                <c:pt idx="0">
                  <c:v>1º Juzg. Familia Hyo</c:v>
                </c:pt>
                <c:pt idx="1">
                  <c:v>2º Juzg. Familia Hyo</c:v>
                </c:pt>
                <c:pt idx="2">
                  <c:v>3º Juzg. Familia Hyo</c:v>
                </c:pt>
                <c:pt idx="3">
                  <c:v>4º Juzg. Familia Hyo</c:v>
                </c:pt>
                <c:pt idx="4">
                  <c:v>5° Juzg. Familia Hyo</c:v>
                </c:pt>
                <c:pt idx="5">
                  <c:v>Juzg. Familia Satipo</c:v>
                </c:pt>
              </c:strCache>
            </c:strRef>
          </c:cat>
          <c:val>
            <c:numRef>
              <c:f>Boletín!$B$356:$B$361</c:f>
              <c:numCache>
                <c:formatCode>#\ ###\ ##0</c:formatCode>
                <c:ptCount val="6"/>
                <c:pt idx="0">
                  <c:v>574</c:v>
                </c:pt>
                <c:pt idx="1">
                  <c:v>406</c:v>
                </c:pt>
                <c:pt idx="2">
                  <c:v>717</c:v>
                </c:pt>
                <c:pt idx="3">
                  <c:v>465</c:v>
                </c:pt>
                <c:pt idx="4">
                  <c:v>395</c:v>
                </c:pt>
                <c:pt idx="5">
                  <c:v>1041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5-477E-A15A-5769BD5839CB}"/>
            </c:ext>
          </c:extLst>
        </c:ser>
        <c:ser>
          <c:idx val="1"/>
          <c:order val="1"/>
          <c:tx>
            <c:v>EXPEDIENTES RESUELTOS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Boletín!$A$356:$A$361</c:f>
              <c:strCache>
                <c:ptCount val="6"/>
                <c:pt idx="0">
                  <c:v>1º Juzg. Familia Hyo</c:v>
                </c:pt>
                <c:pt idx="1">
                  <c:v>2º Juzg. Familia Hyo</c:v>
                </c:pt>
                <c:pt idx="2">
                  <c:v>3º Juzg. Familia Hyo</c:v>
                </c:pt>
                <c:pt idx="3">
                  <c:v>4º Juzg. Familia Hyo</c:v>
                </c:pt>
                <c:pt idx="4">
                  <c:v>5° Juzg. Familia Hyo</c:v>
                </c:pt>
                <c:pt idx="5">
                  <c:v>Juzg. Familia Satipo</c:v>
                </c:pt>
              </c:strCache>
            </c:strRef>
          </c:cat>
          <c:val>
            <c:numRef>
              <c:f>Boletín!$M$356:$M$361</c:f>
              <c:numCache>
                <c:formatCode>#\ ###\ ##0</c:formatCode>
                <c:ptCount val="6"/>
                <c:pt idx="0">
                  <c:v>293</c:v>
                </c:pt>
                <c:pt idx="1">
                  <c:v>325</c:v>
                </c:pt>
                <c:pt idx="2">
                  <c:v>363</c:v>
                </c:pt>
                <c:pt idx="3">
                  <c:v>341</c:v>
                </c:pt>
                <c:pt idx="4">
                  <c:v>282</c:v>
                </c:pt>
                <c:pt idx="5">
                  <c:v>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B5-477E-A15A-5769BD5839CB}"/>
            </c:ext>
          </c:extLst>
        </c:ser>
        <c:dLbls>
          <c:showVal val="1"/>
        </c:dLbls>
        <c:overlap val="-25"/>
        <c:axId val="173389696"/>
        <c:axId val="173391232"/>
      </c:barChart>
      <c:catAx>
        <c:axId val="1733896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3391232"/>
        <c:crosses val="autoZero"/>
        <c:auto val="1"/>
        <c:lblAlgn val="ctr"/>
        <c:lblOffset val="100"/>
      </c:catAx>
      <c:valAx>
        <c:axId val="173391232"/>
        <c:scaling>
          <c:orientation val="minMax"/>
        </c:scaling>
        <c:delete val="1"/>
        <c:axPos val="l"/>
        <c:numFmt formatCode="#\ ###\ ##0" sourceLinked="1"/>
        <c:majorTickMark val="none"/>
        <c:tickLblPos val="none"/>
        <c:crossAx val="1733896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596853034971194"/>
          <c:y val="0.25383090418392362"/>
          <c:w val="0.5518765681016482"/>
          <c:h val="7.0224906352725339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ES" sz="1100"/>
            </a:pPr>
            <a:r>
              <a:rPr lang="es-PE" sz="1100"/>
              <a:t>JUZGADOS ESPECIALIZADOS MIXTOS</a:t>
            </a:r>
          </a:p>
          <a:p>
            <a:pPr>
              <a:defRPr lang="es-ES" sz="1100"/>
            </a:pPr>
            <a:r>
              <a:rPr lang="es-PE" sz="1100"/>
              <a:t>CARGA  PROCESAL - EXPEDIENTES</a:t>
            </a:r>
            <a:r>
              <a:rPr lang="es-PE" sz="1100" baseline="0"/>
              <a:t> RESUELTOS - EN TRÁMITE</a:t>
            </a:r>
            <a:r>
              <a:rPr lang="es-PE" sz="1100"/>
              <a:t>  </a:t>
            </a:r>
          </a:p>
          <a:p>
            <a:pPr>
              <a:defRPr lang="es-ES" sz="1100"/>
            </a:pPr>
            <a:r>
              <a:rPr lang="es-PE" sz="1100"/>
              <a:t>Periodo : ENERO -  FEBRERO 2017</a:t>
            </a:r>
          </a:p>
        </c:rich>
      </c:tx>
      <c:layout>
        <c:manualLayout>
          <c:xMode val="edge"/>
          <c:yMode val="edge"/>
          <c:x val="0.23500342218784684"/>
          <c:y val="2.4913618062339202E-2"/>
        </c:manualLayout>
      </c:layout>
    </c:title>
    <c:plotArea>
      <c:layout>
        <c:manualLayout>
          <c:layoutTarget val="inner"/>
          <c:xMode val="edge"/>
          <c:yMode val="edge"/>
          <c:x val="4.3951404281974207E-2"/>
          <c:y val="0.32145631414311882"/>
          <c:w val="0.92702995291420065"/>
          <c:h val="0.57306751504660558"/>
        </c:manualLayout>
      </c:layout>
      <c:barChart>
        <c:barDir val="col"/>
        <c:grouping val="clustered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Boletín!$A$389:$A$395</c:f>
              <c:strCache>
                <c:ptCount val="7"/>
                <c:pt idx="0">
                  <c:v>JM Chupaca</c:v>
                </c:pt>
                <c:pt idx="1">
                  <c:v>JM Concepción</c:v>
                </c:pt>
                <c:pt idx="2">
                  <c:v>JM Tarma</c:v>
                </c:pt>
                <c:pt idx="3">
                  <c:v>JM Pampas</c:v>
                </c:pt>
                <c:pt idx="4">
                  <c:v>JM Oxapampa</c:v>
                </c:pt>
                <c:pt idx="5">
                  <c:v>JM La Oroya</c:v>
                </c:pt>
                <c:pt idx="6">
                  <c:v>JM Junín</c:v>
                </c:pt>
              </c:strCache>
            </c:strRef>
          </c:cat>
          <c:val>
            <c:numRef>
              <c:f>Boletín!$B$389:$B$395</c:f>
              <c:numCache>
                <c:formatCode>#\ ###\ ##0</c:formatCode>
                <c:ptCount val="7"/>
                <c:pt idx="0">
                  <c:v>1564</c:v>
                </c:pt>
                <c:pt idx="1">
                  <c:v>809</c:v>
                </c:pt>
                <c:pt idx="2">
                  <c:v>733</c:v>
                </c:pt>
                <c:pt idx="3">
                  <c:v>1402</c:v>
                </c:pt>
                <c:pt idx="4">
                  <c:v>1421</c:v>
                </c:pt>
                <c:pt idx="5">
                  <c:v>1015</c:v>
                </c:pt>
                <c:pt idx="6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8C-42AE-8C2A-C67313B4A8F3}"/>
            </c:ext>
          </c:extLst>
        </c:ser>
        <c:ser>
          <c:idx val="1"/>
          <c:order val="1"/>
          <c:tx>
            <c:v>EXP. RESUELTO</c:v>
          </c:tx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Boletín!$A$389:$A$395</c:f>
              <c:strCache>
                <c:ptCount val="7"/>
                <c:pt idx="0">
                  <c:v>JM Chupaca</c:v>
                </c:pt>
                <c:pt idx="1">
                  <c:v>JM Concepción</c:v>
                </c:pt>
                <c:pt idx="2">
                  <c:v>JM Tarma</c:v>
                </c:pt>
                <c:pt idx="3">
                  <c:v>JM Pampas</c:v>
                </c:pt>
                <c:pt idx="4">
                  <c:v>JM Oxapampa</c:v>
                </c:pt>
                <c:pt idx="5">
                  <c:v>JM La Oroya</c:v>
                </c:pt>
                <c:pt idx="6">
                  <c:v>JM Junín</c:v>
                </c:pt>
              </c:strCache>
            </c:strRef>
          </c:cat>
          <c:val>
            <c:numRef>
              <c:f>Boletín!$M$389:$M$395</c:f>
              <c:numCache>
                <c:formatCode>#\ ###\ ##0</c:formatCode>
                <c:ptCount val="7"/>
                <c:pt idx="0">
                  <c:v>220</c:v>
                </c:pt>
                <c:pt idx="1">
                  <c:v>108</c:v>
                </c:pt>
                <c:pt idx="2">
                  <c:v>172</c:v>
                </c:pt>
                <c:pt idx="3">
                  <c:v>155</c:v>
                </c:pt>
                <c:pt idx="4">
                  <c:v>157</c:v>
                </c:pt>
                <c:pt idx="5">
                  <c:v>168</c:v>
                </c:pt>
                <c:pt idx="6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8C-42AE-8C2A-C67313B4A8F3}"/>
            </c:ext>
          </c:extLst>
        </c:ser>
        <c:dLbls>
          <c:showVal val="1"/>
        </c:dLbls>
        <c:overlap val="-25"/>
        <c:axId val="173458944"/>
        <c:axId val="173460480"/>
      </c:barChart>
      <c:catAx>
        <c:axId val="1734589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 b="1"/>
            </a:pPr>
            <a:endParaRPr lang="es-PE"/>
          </a:p>
        </c:txPr>
        <c:crossAx val="173460480"/>
        <c:crosses val="autoZero"/>
        <c:auto val="1"/>
        <c:lblAlgn val="ctr"/>
        <c:lblOffset val="100"/>
      </c:catAx>
      <c:valAx>
        <c:axId val="173460480"/>
        <c:scaling>
          <c:orientation val="minMax"/>
        </c:scaling>
        <c:delete val="1"/>
        <c:axPos val="l"/>
        <c:numFmt formatCode="#\ ###\ ##0" sourceLinked="1"/>
        <c:tickLblPos val="none"/>
        <c:crossAx val="173458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2684045279966109"/>
          <c:y val="0.28292452069719631"/>
          <c:w val="0.53235800116037468"/>
          <c:h val="6.2350584817677954E-2"/>
        </c:manualLayout>
      </c:layout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image" Target="../media/image7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image" Target="../media/image6.emf"/><Relationship Id="rId16" Type="http://schemas.openxmlformats.org/officeDocument/2006/relationships/chart" Target="../charts/chart16.xml"/><Relationship Id="rId1" Type="http://schemas.openxmlformats.org/officeDocument/2006/relationships/image" Target="../media/image5.jpeg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449297</xdr:colOff>
      <xdr:row>22</xdr:row>
      <xdr:rowOff>93383</xdr:rowOff>
    </xdr:from>
    <xdr:to>
      <xdr:col>12</xdr:col>
      <xdr:colOff>333375</xdr:colOff>
      <xdr:row>56</xdr:row>
      <xdr:rowOff>109258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0.07852</cdr:x>
      <cdr:y>0.90113</cdr:y>
    </cdr:from>
    <cdr:to>
      <cdr:x>1</cdr:x>
      <cdr:y>0.96756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90525" y="4157170"/>
          <a:ext cx="6930164" cy="306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s-PE" sz="1000"/>
            <a:t>Nota: La ejecución presupuestal considera el gasto del periodo por todo tipo</a:t>
          </a:r>
          <a:r>
            <a:rPr lang="es-PE" sz="1000" baseline="0"/>
            <a:t> de Fuente</a:t>
          </a:r>
          <a:endParaRPr lang="es-PE" sz="1000"/>
        </a:p>
      </cdr:txBody>
    </cdr:sp>
  </cdr:relSizeAnchor>
  <cdr:relSizeAnchor xmlns:cdr="http://schemas.openxmlformats.org/drawingml/2006/chartDrawing">
    <cdr:from>
      <cdr:x>0.33645</cdr:x>
      <cdr:y>0.85017</cdr:y>
    </cdr:from>
    <cdr:to>
      <cdr:x>0.94308</cdr:x>
      <cdr:y>0.89272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886003" y="3996655"/>
          <a:ext cx="34004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PE" sz="1100"/>
            <a:t>2010</a:t>
          </a:r>
          <a:r>
            <a:rPr lang="es-PE" sz="1100" baseline="0"/>
            <a:t>                                                                               2011</a:t>
          </a:r>
          <a:endParaRPr lang="es-P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1183901</xdr:colOff>
      <xdr:row>59</xdr:row>
      <xdr:rowOff>152400</xdr:rowOff>
    </xdr:from>
    <xdr:to>
      <xdr:col>11</xdr:col>
      <xdr:colOff>21851</xdr:colOff>
      <xdr:row>78</xdr:row>
      <xdr:rowOff>59391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359148</xdr:colOff>
      <xdr:row>49</xdr:row>
      <xdr:rowOff>98612</xdr:rowOff>
    </xdr:from>
    <xdr:to>
      <xdr:col>12</xdr:col>
      <xdr:colOff>101973</xdr:colOff>
      <xdr:row>69</xdr:row>
      <xdr:rowOff>126321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249832</xdr:colOff>
      <xdr:row>31</xdr:row>
      <xdr:rowOff>30238</xdr:rowOff>
    </xdr:from>
    <xdr:to>
      <xdr:col>18</xdr:col>
      <xdr:colOff>352282</xdr:colOff>
      <xdr:row>71</xdr:row>
      <xdr:rowOff>91696</xdr:rowOff>
    </xdr:to>
    <xdr:pic>
      <xdr:nvPicPr>
        <xdr:cNvPr id="6" name="Picture 1" descr="http://www.rpp.com.pe/pict.php?g=-1&amp;p=/picnewsa/7964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4287" y="5675965"/>
          <a:ext cx="8160039" cy="6429443"/>
        </a:xfrm>
        <a:prstGeom prst="rect">
          <a:avLst/>
        </a:prstGeom>
        <a:noFill/>
      </xdr:spPr>
    </xdr:pic>
    <xdr:clientData/>
  </xdr:twoCellAnchor>
  <xdr:twoCellAnchor>
    <xdr:from>
      <xdr:col>8</xdr:col>
      <xdr:colOff>79375</xdr:colOff>
      <xdr:row>9</xdr:row>
      <xdr:rowOff>20836</xdr:rowOff>
    </xdr:from>
    <xdr:to>
      <xdr:col>12</xdr:col>
      <xdr:colOff>613834</xdr:colOff>
      <xdr:row>19</xdr:row>
      <xdr:rowOff>74083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13792" y="1851753"/>
          <a:ext cx="2132542" cy="16407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21165</xdr:colOff>
      <xdr:row>98</xdr:row>
      <xdr:rowOff>10583</xdr:rowOff>
    </xdr:from>
    <xdr:to>
      <xdr:col>20</xdr:col>
      <xdr:colOff>857250</xdr:colOff>
      <xdr:row>101</xdr:row>
      <xdr:rowOff>127000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65" y="17621250"/>
          <a:ext cx="11250085" cy="59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31314</xdr:colOff>
      <xdr:row>184</xdr:row>
      <xdr:rowOff>92014</xdr:rowOff>
    </xdr:from>
    <xdr:to>
      <xdr:col>15</xdr:col>
      <xdr:colOff>168898</xdr:colOff>
      <xdr:row>206</xdr:row>
      <xdr:rowOff>1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1375832</xdr:colOff>
      <xdr:row>230</xdr:row>
      <xdr:rowOff>63501</xdr:rowOff>
    </xdr:from>
    <xdr:to>
      <xdr:col>18</xdr:col>
      <xdr:colOff>507999</xdr:colOff>
      <xdr:row>258</xdr:row>
      <xdr:rowOff>74083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84667</xdr:colOff>
      <xdr:row>277</xdr:row>
      <xdr:rowOff>52919</xdr:rowOff>
    </xdr:from>
    <xdr:to>
      <xdr:col>18</xdr:col>
      <xdr:colOff>455083</xdr:colOff>
      <xdr:row>307</xdr:row>
      <xdr:rowOff>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391584</xdr:colOff>
      <xdr:row>328</xdr:row>
      <xdr:rowOff>21167</xdr:rowOff>
    </xdr:from>
    <xdr:to>
      <xdr:col>16</xdr:col>
      <xdr:colOff>423334</xdr:colOff>
      <xdr:row>346</xdr:row>
      <xdr:rowOff>112059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137583</xdr:colOff>
      <xdr:row>363</xdr:row>
      <xdr:rowOff>1</xdr:rowOff>
    </xdr:from>
    <xdr:to>
      <xdr:col>16</xdr:col>
      <xdr:colOff>444500</xdr:colOff>
      <xdr:row>379</xdr:row>
      <xdr:rowOff>123266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52917</xdr:colOff>
      <xdr:row>396</xdr:row>
      <xdr:rowOff>54786</xdr:rowOff>
    </xdr:from>
    <xdr:to>
      <xdr:col>17</xdr:col>
      <xdr:colOff>105833</xdr:colOff>
      <xdr:row>413</xdr:row>
      <xdr:rowOff>95250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1428750</xdr:colOff>
      <xdr:row>460</xdr:row>
      <xdr:rowOff>67235</xdr:rowOff>
    </xdr:from>
    <xdr:to>
      <xdr:col>18</xdr:col>
      <xdr:colOff>412749</xdr:colOff>
      <xdr:row>483</xdr:row>
      <xdr:rowOff>108857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402169</xdr:colOff>
      <xdr:row>150</xdr:row>
      <xdr:rowOff>99606</xdr:rowOff>
    </xdr:from>
    <xdr:to>
      <xdr:col>16</xdr:col>
      <xdr:colOff>232834</xdr:colOff>
      <xdr:row>173</xdr:row>
      <xdr:rowOff>67234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95250</xdr:colOff>
      <xdr:row>116</xdr:row>
      <xdr:rowOff>21167</xdr:rowOff>
    </xdr:from>
    <xdr:to>
      <xdr:col>20</xdr:col>
      <xdr:colOff>306916</xdr:colOff>
      <xdr:row>138</xdr:row>
      <xdr:rowOff>31751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663575</xdr:colOff>
      <xdr:row>116</xdr:row>
      <xdr:rowOff>29634</xdr:rowOff>
    </xdr:from>
    <xdr:to>
      <xdr:col>10</xdr:col>
      <xdr:colOff>180975</xdr:colOff>
      <xdr:row>138</xdr:row>
      <xdr:rowOff>29633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1417544</xdr:colOff>
      <xdr:row>484</xdr:row>
      <xdr:rowOff>119504</xdr:rowOff>
    </xdr:from>
    <xdr:to>
      <xdr:col>18</xdr:col>
      <xdr:colOff>401543</xdr:colOff>
      <xdr:row>510</xdr:row>
      <xdr:rowOff>68035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1373521</xdr:colOff>
      <xdr:row>514</xdr:row>
      <xdr:rowOff>142472</xdr:rowOff>
    </xdr:from>
    <xdr:to>
      <xdr:col>18</xdr:col>
      <xdr:colOff>417472</xdr:colOff>
      <xdr:row>542</xdr:row>
      <xdr:rowOff>74436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1379924</xdr:colOff>
      <xdr:row>544</xdr:row>
      <xdr:rowOff>131270</xdr:rowOff>
    </xdr:from>
    <xdr:to>
      <xdr:col>18</xdr:col>
      <xdr:colOff>423875</xdr:colOff>
      <xdr:row>572</xdr:row>
      <xdr:rowOff>63233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54162</xdr:colOff>
      <xdr:row>526</xdr:row>
      <xdr:rowOff>32375</xdr:rowOff>
    </xdr:from>
    <xdr:to>
      <xdr:col>22</xdr:col>
      <xdr:colOff>381001</xdr:colOff>
      <xdr:row>549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413806</xdr:colOff>
      <xdr:row>590</xdr:row>
      <xdr:rowOff>89025</xdr:rowOff>
    </xdr:from>
    <xdr:to>
      <xdr:col>12</xdr:col>
      <xdr:colOff>105833</xdr:colOff>
      <xdr:row>605</xdr:row>
      <xdr:rowOff>67236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99609</xdr:colOff>
      <xdr:row>642</xdr:row>
      <xdr:rowOff>143808</xdr:rowOff>
    </xdr:from>
    <xdr:to>
      <xdr:col>12</xdr:col>
      <xdr:colOff>302559</xdr:colOff>
      <xdr:row>657</xdr:row>
      <xdr:rowOff>100293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196104</xdr:colOff>
      <xdr:row>477</xdr:row>
      <xdr:rowOff>63500</xdr:rowOff>
    </xdr:from>
    <xdr:to>
      <xdr:col>12</xdr:col>
      <xdr:colOff>185520</xdr:colOff>
      <xdr:row>500</xdr:row>
      <xdr:rowOff>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618191</xdr:colOff>
      <xdr:row>477</xdr:row>
      <xdr:rowOff>74083</xdr:rowOff>
    </xdr:from>
    <xdr:to>
      <xdr:col>22</xdr:col>
      <xdr:colOff>173691</xdr:colOff>
      <xdr:row>500</xdr:row>
      <xdr:rowOff>21167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76576</xdr:colOff>
      <xdr:row>557</xdr:row>
      <xdr:rowOff>74708</xdr:rowOff>
    </xdr:from>
    <xdr:to>
      <xdr:col>22</xdr:col>
      <xdr:colOff>392207</xdr:colOff>
      <xdr:row>577</xdr:row>
      <xdr:rowOff>33618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698501</xdr:colOff>
      <xdr:row>590</xdr:row>
      <xdr:rowOff>77196</xdr:rowOff>
    </xdr:from>
    <xdr:to>
      <xdr:col>22</xdr:col>
      <xdr:colOff>105834</xdr:colOff>
      <xdr:row>605</xdr:row>
      <xdr:rowOff>44823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570877</xdr:colOff>
      <xdr:row>642</xdr:row>
      <xdr:rowOff>119530</xdr:rowOff>
    </xdr:from>
    <xdr:to>
      <xdr:col>22</xdr:col>
      <xdr:colOff>358589</xdr:colOff>
      <xdr:row>657</xdr:row>
      <xdr:rowOff>89087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171450</xdr:colOff>
      <xdr:row>667</xdr:row>
      <xdr:rowOff>104777</xdr:rowOff>
    </xdr:from>
    <xdr:to>
      <xdr:col>12</xdr:col>
      <xdr:colOff>455964</xdr:colOff>
      <xdr:row>691</xdr:row>
      <xdr:rowOff>43704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595093</xdr:colOff>
      <xdr:row>667</xdr:row>
      <xdr:rowOff>115232</xdr:rowOff>
    </xdr:from>
    <xdr:to>
      <xdr:col>22</xdr:col>
      <xdr:colOff>363516</xdr:colOff>
      <xdr:row>691</xdr:row>
      <xdr:rowOff>49866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Documento_de_Microsoft_Office_Word_97-20032.doc"/><Relationship Id="rId4" Type="http://schemas.openxmlformats.org/officeDocument/2006/relationships/oleObject" Target="../embeddings/Documento_de_Microsoft_Office_Word_97-2003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Documento_de_Microsoft_Office_Word_97-20033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Documento_de_Microsoft_Office_Word_97-20034.doc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.gob.pe/" TargetMode="External"/><Relationship Id="rId3" Type="http://schemas.openxmlformats.org/officeDocument/2006/relationships/hyperlink" Target="http://www.pj.gob.pe/" TargetMode="External"/><Relationship Id="rId7" Type="http://schemas.openxmlformats.org/officeDocument/2006/relationships/hyperlink" Target="http://www.pj.gob.pe/" TargetMode="External"/><Relationship Id="rId2" Type="http://schemas.openxmlformats.org/officeDocument/2006/relationships/hyperlink" Target="http://www.pj.gob.pe/" TargetMode="External"/><Relationship Id="rId1" Type="http://schemas.openxmlformats.org/officeDocument/2006/relationships/hyperlink" Target="http://www.pj.gob.pe/" TargetMode="External"/><Relationship Id="rId6" Type="http://schemas.openxmlformats.org/officeDocument/2006/relationships/hyperlink" Target="http://www.pj.gob.pe/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://www.pj.gob.pe/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://www.pj.gob.pe/" TargetMode="External"/><Relationship Id="rId9" Type="http://schemas.openxmlformats.org/officeDocument/2006/relationships/hyperlink" Target="http://www.pj.gob.p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.gob.pe/" TargetMode="External"/><Relationship Id="rId2" Type="http://schemas.openxmlformats.org/officeDocument/2006/relationships/hyperlink" Target="http://www.pj.gob.pe/" TargetMode="External"/><Relationship Id="rId1" Type="http://schemas.openxmlformats.org/officeDocument/2006/relationships/hyperlink" Target="http://www.pj.gob.pe/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pj.gob.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S99"/>
  <sheetViews>
    <sheetView showGridLines="0" topLeftCell="A49" zoomScale="85" zoomScaleNormal="85" workbookViewId="0">
      <selection activeCell="H74" sqref="H74"/>
    </sheetView>
  </sheetViews>
  <sheetFormatPr baseColWidth="10" defaultRowHeight="12.75"/>
  <cols>
    <col min="1" max="1" width="0.85546875" customWidth="1"/>
    <col min="2" max="2" width="25" customWidth="1"/>
    <col min="3" max="3" width="0.85546875" customWidth="1"/>
    <col min="4" max="4" width="13.42578125" bestFit="1" customWidth="1"/>
    <col min="5" max="5" width="9" customWidth="1"/>
    <col min="6" max="6" width="7" customWidth="1"/>
    <col min="7" max="7" width="0.85546875" customWidth="1"/>
    <col min="8" max="8" width="12.7109375" customWidth="1"/>
    <col min="9" max="9" width="12.7109375" bestFit="1" customWidth="1"/>
    <col min="10" max="10" width="12.28515625" bestFit="1" customWidth="1"/>
    <col min="11" max="11" width="6.42578125" customWidth="1"/>
    <col min="12" max="12" width="11.7109375" customWidth="1"/>
    <col min="13" max="13" width="12.5703125" bestFit="1" customWidth="1"/>
    <col min="14" max="14" width="7.140625" customWidth="1"/>
    <col min="15" max="15" width="12.7109375" bestFit="1" customWidth="1"/>
    <col min="16" max="16" width="29.28515625" style="9" customWidth="1"/>
  </cols>
  <sheetData>
    <row r="1" spans="2:16" ht="18" customHeight="1"/>
    <row r="2" spans="2:16" ht="30" customHeight="1">
      <c r="B2" s="477" t="s">
        <v>76</v>
      </c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9"/>
    </row>
    <row r="3" spans="2:16" ht="30" customHeight="1">
      <c r="B3" s="480" t="s">
        <v>60</v>
      </c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2"/>
    </row>
    <row r="4" spans="2:16" ht="11.25" customHeight="1">
      <c r="B4" s="137"/>
      <c r="C4" s="137"/>
      <c r="D4" s="138"/>
      <c r="E4" s="138"/>
      <c r="F4" s="139"/>
      <c r="G4" s="139"/>
      <c r="H4" s="138"/>
      <c r="I4" s="138"/>
      <c r="J4" s="138"/>
      <c r="K4" s="138"/>
      <c r="L4" s="138"/>
      <c r="M4" s="138"/>
      <c r="N4" s="139"/>
    </row>
    <row r="5" spans="2:16" ht="21" customHeight="1">
      <c r="B5" s="483" t="s">
        <v>77</v>
      </c>
      <c r="C5" s="140"/>
      <c r="D5" s="484" t="s">
        <v>44</v>
      </c>
      <c r="E5" s="485"/>
      <c r="F5" s="486"/>
      <c r="G5" s="141"/>
      <c r="H5" s="484" t="s">
        <v>56</v>
      </c>
      <c r="I5" s="485"/>
      <c r="J5" s="485"/>
      <c r="K5" s="485"/>
      <c r="L5" s="485"/>
      <c r="M5" s="485"/>
      <c r="N5" s="486"/>
    </row>
    <row r="6" spans="2:16" ht="32.25" customHeight="1">
      <c r="B6" s="483"/>
      <c r="C6" s="140"/>
      <c r="D6" s="487" t="s">
        <v>57</v>
      </c>
      <c r="E6" s="489" t="s">
        <v>97</v>
      </c>
      <c r="F6" s="490"/>
      <c r="G6" s="45"/>
      <c r="H6" s="487" t="s">
        <v>89</v>
      </c>
      <c r="I6" s="491" t="s">
        <v>98</v>
      </c>
      <c r="J6" s="491"/>
      <c r="K6" s="491"/>
      <c r="L6" s="491"/>
      <c r="M6" s="491"/>
      <c r="N6" s="491"/>
    </row>
    <row r="7" spans="2:16" ht="36" customHeight="1">
      <c r="B7" s="483"/>
      <c r="C7" s="140"/>
      <c r="D7" s="488"/>
      <c r="E7" s="125" t="s">
        <v>96</v>
      </c>
      <c r="F7" s="126" t="s">
        <v>0</v>
      </c>
      <c r="G7" s="127"/>
      <c r="H7" s="488"/>
      <c r="I7" s="128" t="s">
        <v>45</v>
      </c>
      <c r="J7" s="128" t="s">
        <v>58</v>
      </c>
      <c r="K7" s="128" t="s">
        <v>62</v>
      </c>
      <c r="L7" s="128" t="s">
        <v>32</v>
      </c>
      <c r="M7" s="128" t="s">
        <v>59</v>
      </c>
      <c r="N7" s="129" t="s">
        <v>0</v>
      </c>
    </row>
    <row r="8" spans="2:16" ht="5.25" customHeight="1">
      <c r="B8" s="136"/>
      <c r="C8" s="142"/>
      <c r="D8" s="136"/>
      <c r="E8" s="143" t="s">
        <v>2</v>
      </c>
      <c r="F8" s="144"/>
      <c r="G8" s="145"/>
      <c r="H8" s="136"/>
      <c r="I8" s="143"/>
      <c r="J8" s="143"/>
      <c r="K8" s="143" t="s">
        <v>2</v>
      </c>
      <c r="L8" s="143"/>
      <c r="M8" s="143"/>
      <c r="N8" s="144"/>
    </row>
    <row r="9" spans="2:16" ht="21" customHeight="1">
      <c r="B9" s="146" t="s">
        <v>1</v>
      </c>
      <c r="C9" s="137"/>
      <c r="D9" s="147">
        <f>+D11+D17</f>
        <v>1305434.8019999999</v>
      </c>
      <c r="E9" s="148">
        <f>+E11+E17</f>
        <v>713244.83364999993</v>
      </c>
      <c r="F9" s="149">
        <f>IF(E9&gt;0,E9/D9*100,0)</f>
        <v>54.636572623716518</v>
      </c>
      <c r="G9" s="150"/>
      <c r="H9" s="147">
        <f t="shared" ref="H9:M9" si="0">+H11+H17</f>
        <v>1334635.4950000001</v>
      </c>
      <c r="I9" s="151">
        <f t="shared" si="0"/>
        <v>676842.08280999993</v>
      </c>
      <c r="J9" s="152">
        <f t="shared" si="0"/>
        <v>53596.790309999997</v>
      </c>
      <c r="K9" s="152">
        <f t="shared" si="0"/>
        <v>450.62493999999998</v>
      </c>
      <c r="L9" s="153">
        <f t="shared" si="0"/>
        <v>1116.55178</v>
      </c>
      <c r="M9" s="153">
        <f t="shared" si="0"/>
        <v>732006.04984000011</v>
      </c>
      <c r="N9" s="149">
        <f>IF(M9&gt;0,+M9/H9*100,0)</f>
        <v>54.846889100607953</v>
      </c>
    </row>
    <row r="10" spans="2:16" ht="6.75" customHeight="1">
      <c r="B10" s="136"/>
      <c r="C10" s="142"/>
      <c r="D10" s="136"/>
      <c r="E10" s="142"/>
      <c r="F10" s="145"/>
      <c r="G10" s="145"/>
      <c r="H10" s="136"/>
      <c r="I10" s="142"/>
      <c r="J10" s="142"/>
      <c r="K10" s="142"/>
      <c r="L10" s="142"/>
      <c r="M10" s="142"/>
      <c r="N10" s="145"/>
    </row>
    <row r="11" spans="2:16" s="17" customFormat="1" ht="20.25" customHeight="1">
      <c r="B11" s="154" t="s">
        <v>3</v>
      </c>
      <c r="C11" s="155"/>
      <c r="D11" s="156">
        <f>SUM(D12:D16)</f>
        <v>1123308.6969999999</v>
      </c>
      <c r="E11" s="157">
        <f>SUM(E12:E16)</f>
        <v>688242.45294999995</v>
      </c>
      <c r="F11" s="158">
        <f>IF(E11&gt;0,E11/D11*100,0)</f>
        <v>61.269217872885392</v>
      </c>
      <c r="G11" s="150"/>
      <c r="H11" s="156">
        <f t="shared" ref="H11:L11" si="1">SUM(H12:H16)</f>
        <v>1278346.7760000001</v>
      </c>
      <c r="I11" s="159">
        <f t="shared" si="1"/>
        <v>672634.17780999991</v>
      </c>
      <c r="J11" s="160">
        <f t="shared" si="1"/>
        <v>53596.790309999997</v>
      </c>
      <c r="K11" s="160">
        <f t="shared" si="1"/>
        <v>0</v>
      </c>
      <c r="L11" s="161">
        <f t="shared" si="1"/>
        <v>1004.23278</v>
      </c>
      <c r="M11" s="156">
        <f t="shared" ref="M11" si="2">SUM(M12:M16)</f>
        <v>727235.20090000005</v>
      </c>
      <c r="N11" s="162">
        <f>IF(M11&gt;0,+M11/H11*100,0)</f>
        <v>56.888726482774032</v>
      </c>
      <c r="O11"/>
      <c r="P11" s="22"/>
    </row>
    <row r="12" spans="2:16" s="17" customFormat="1" ht="17.25" customHeight="1">
      <c r="B12" s="130" t="s">
        <v>68</v>
      </c>
      <c r="C12" s="163"/>
      <c r="D12" s="164">
        <v>732480.10499999998</v>
      </c>
      <c r="E12" s="165">
        <v>456891.17053</v>
      </c>
      <c r="F12" s="166">
        <f t="shared" ref="F12:F19" si="3">IF(E12&gt;0,E12/D12*100,0)</f>
        <v>62.375915388172899</v>
      </c>
      <c r="G12" s="167"/>
      <c r="H12" s="164">
        <v>789558.34299999999</v>
      </c>
      <c r="I12" s="168">
        <v>446363.61047999997</v>
      </c>
      <c r="J12" s="169">
        <v>36046.848899999997</v>
      </c>
      <c r="K12" s="169">
        <v>0</v>
      </c>
      <c r="L12" s="170">
        <v>0</v>
      </c>
      <c r="M12" s="170">
        <f>+I12+J12+K12+L12</f>
        <v>482410.45937999996</v>
      </c>
      <c r="N12" s="166">
        <f t="shared" ref="N12:N19" si="4">IF(M12&gt;0,+M12/H12*100,0)</f>
        <v>61.098772960467599</v>
      </c>
      <c r="O12"/>
      <c r="P12" s="22"/>
    </row>
    <row r="13" spans="2:16" s="17" customFormat="1" ht="17.25" customHeight="1">
      <c r="B13" s="130" t="s">
        <v>67</v>
      </c>
      <c r="C13" s="171"/>
      <c r="D13" s="164">
        <v>120242.526</v>
      </c>
      <c r="E13" s="165">
        <v>80226.465909999999</v>
      </c>
      <c r="F13" s="166">
        <f t="shared" si="3"/>
        <v>66.720542705498389</v>
      </c>
      <c r="G13" s="167"/>
      <c r="H13" s="164">
        <v>121679.3</v>
      </c>
      <c r="I13" s="168">
        <v>80142.017170000006</v>
      </c>
      <c r="J13" s="169">
        <v>0</v>
      </c>
      <c r="K13" s="169">
        <v>0</v>
      </c>
      <c r="L13" s="170">
        <v>0</v>
      </c>
      <c r="M13" s="170">
        <f>+I13+J13+K13+L13</f>
        <v>80142.017170000006</v>
      </c>
      <c r="N13" s="166">
        <f t="shared" si="4"/>
        <v>65.86331214101331</v>
      </c>
      <c r="O13"/>
      <c r="P13" s="22"/>
    </row>
    <row r="14" spans="2:16" s="17" customFormat="1" ht="17.25" customHeight="1">
      <c r="B14" s="130" t="s">
        <v>35</v>
      </c>
      <c r="C14" s="163"/>
      <c r="D14" s="172">
        <v>211913.77</v>
      </c>
      <c r="E14" s="173">
        <v>124675.99458</v>
      </c>
      <c r="F14" s="166">
        <f t="shared" si="3"/>
        <v>58.833361597974502</v>
      </c>
      <c r="G14" s="167"/>
      <c r="H14" s="172">
        <v>347521.76699999999</v>
      </c>
      <c r="I14" s="174">
        <v>133164.01827999999</v>
      </c>
      <c r="J14" s="169">
        <v>17549.941409999999</v>
      </c>
      <c r="K14" s="175">
        <v>0</v>
      </c>
      <c r="L14" s="176">
        <v>1004.23278</v>
      </c>
      <c r="M14" s="176">
        <f>+I14+J14+K14+L14</f>
        <v>151718.19246999998</v>
      </c>
      <c r="N14" s="166">
        <f t="shared" si="4"/>
        <v>43.65717686685219</v>
      </c>
      <c r="O14"/>
      <c r="P14" s="22"/>
    </row>
    <row r="15" spans="2:16" s="17" customFormat="1" ht="17.25" customHeight="1">
      <c r="B15" s="132" t="s">
        <v>32</v>
      </c>
      <c r="C15" s="163"/>
      <c r="D15" s="164">
        <v>31121.08</v>
      </c>
      <c r="E15" s="165">
        <v>7634.5176899999997</v>
      </c>
      <c r="F15" s="166">
        <f t="shared" si="3"/>
        <v>24.531660501499303</v>
      </c>
      <c r="G15" s="167"/>
      <c r="H15" s="164">
        <v>0</v>
      </c>
      <c r="I15" s="168">
        <v>0</v>
      </c>
      <c r="J15" s="169">
        <v>0</v>
      </c>
      <c r="K15" s="169">
        <v>0</v>
      </c>
      <c r="L15" s="170">
        <v>0</v>
      </c>
      <c r="M15" s="170">
        <f>+I15+J15+K15+L15</f>
        <v>0</v>
      </c>
      <c r="N15" s="166">
        <f t="shared" si="4"/>
        <v>0</v>
      </c>
      <c r="O15"/>
      <c r="P15" s="22"/>
    </row>
    <row r="16" spans="2:16" s="17" customFormat="1" ht="17.25" customHeight="1">
      <c r="B16" s="130" t="s">
        <v>36</v>
      </c>
      <c r="C16" s="163"/>
      <c r="D16" s="172">
        <v>27551.216</v>
      </c>
      <c r="E16" s="173">
        <v>18814.304240000001</v>
      </c>
      <c r="F16" s="166">
        <f t="shared" si="3"/>
        <v>68.288471332807958</v>
      </c>
      <c r="G16" s="167"/>
      <c r="H16" s="172">
        <v>19587.366000000002</v>
      </c>
      <c r="I16" s="174">
        <v>12964.53188</v>
      </c>
      <c r="J16" s="175">
        <v>0</v>
      </c>
      <c r="K16" s="175">
        <v>0</v>
      </c>
      <c r="L16" s="176">
        <v>0</v>
      </c>
      <c r="M16" s="176">
        <f>+I16+J16+K16+L16</f>
        <v>12964.53188</v>
      </c>
      <c r="N16" s="166">
        <f t="shared" si="4"/>
        <v>66.188235212432332</v>
      </c>
      <c r="O16"/>
      <c r="P16" s="22"/>
    </row>
    <row r="17" spans="2:16" s="17" customFormat="1" ht="20.25" customHeight="1">
      <c r="B17" s="177" t="s">
        <v>4</v>
      </c>
      <c r="C17" s="155"/>
      <c r="D17" s="178">
        <f>SUM(D18:D19)</f>
        <v>182126.10499999998</v>
      </c>
      <c r="E17" s="179">
        <f>SUM(E18:E19)</f>
        <v>25002.380700000002</v>
      </c>
      <c r="F17" s="180">
        <f t="shared" si="3"/>
        <v>13.728059851716482</v>
      </c>
      <c r="G17" s="150"/>
      <c r="H17" s="178">
        <f t="shared" ref="H17:M17" si="5">SUM(H18:H19)</f>
        <v>56288.718999999997</v>
      </c>
      <c r="I17" s="181">
        <f t="shared" si="5"/>
        <v>4207.9049999999997</v>
      </c>
      <c r="J17" s="182">
        <f t="shared" si="5"/>
        <v>0</v>
      </c>
      <c r="K17" s="182">
        <f t="shared" si="5"/>
        <v>450.62493999999998</v>
      </c>
      <c r="L17" s="183">
        <f t="shared" si="5"/>
        <v>112.319</v>
      </c>
      <c r="M17" s="183">
        <f t="shared" si="5"/>
        <v>4770.8489399999999</v>
      </c>
      <c r="N17" s="180">
        <f t="shared" si="4"/>
        <v>8.4756750993036452</v>
      </c>
      <c r="O17"/>
      <c r="P17" s="22"/>
    </row>
    <row r="18" spans="2:16" s="17" customFormat="1" ht="17.25" customHeight="1">
      <c r="B18" s="132" t="s">
        <v>32</v>
      </c>
      <c r="C18" s="163"/>
      <c r="D18" s="164">
        <v>110365.425</v>
      </c>
      <c r="E18" s="165">
        <v>16778.810600000001</v>
      </c>
      <c r="F18" s="166">
        <f t="shared" si="3"/>
        <v>15.202959260112486</v>
      </c>
      <c r="G18" s="167"/>
      <c r="H18" s="164">
        <v>0</v>
      </c>
      <c r="I18" s="168">
        <v>0</v>
      </c>
      <c r="J18" s="169">
        <v>0</v>
      </c>
      <c r="K18" s="169">
        <v>0</v>
      </c>
      <c r="L18" s="170">
        <v>0</v>
      </c>
      <c r="M18" s="170">
        <f>+I18+J18+K18+L18</f>
        <v>0</v>
      </c>
      <c r="N18" s="166">
        <f t="shared" si="4"/>
        <v>0</v>
      </c>
      <c r="O18"/>
      <c r="P18" s="22"/>
    </row>
    <row r="19" spans="2:16" s="17" customFormat="1" ht="17.25" customHeight="1">
      <c r="B19" s="133" t="s">
        <v>69</v>
      </c>
      <c r="C19" s="163"/>
      <c r="D19" s="184">
        <v>71760.679999999993</v>
      </c>
      <c r="E19" s="185">
        <v>8223.5701000000008</v>
      </c>
      <c r="F19" s="186">
        <f t="shared" si="3"/>
        <v>11.459715961442955</v>
      </c>
      <c r="G19" s="167"/>
      <c r="H19" s="184">
        <v>56288.718999999997</v>
      </c>
      <c r="I19" s="187">
        <v>4207.9049999999997</v>
      </c>
      <c r="J19" s="188">
        <v>0</v>
      </c>
      <c r="K19" s="188">
        <v>450.62493999999998</v>
      </c>
      <c r="L19" s="189">
        <v>112.319</v>
      </c>
      <c r="M19" s="189">
        <f>+I19+J19+K19+L19</f>
        <v>4770.8489399999999</v>
      </c>
      <c r="N19" s="186">
        <f t="shared" si="4"/>
        <v>8.4756750993036452</v>
      </c>
      <c r="O19"/>
      <c r="P19" s="22"/>
    </row>
    <row r="20" spans="2:16" s="17" customFormat="1" ht="7.5" customHeight="1">
      <c r="B20" s="131"/>
      <c r="C20" s="163"/>
      <c r="D20" s="196"/>
      <c r="E20" s="196"/>
      <c r="F20" s="167"/>
      <c r="G20" s="167"/>
      <c r="H20" s="196"/>
      <c r="I20" s="196"/>
      <c r="J20" s="196"/>
      <c r="K20" s="196"/>
      <c r="L20" s="196"/>
      <c r="M20" s="196"/>
      <c r="N20" s="167"/>
      <c r="O20"/>
      <c r="P20" s="22"/>
    </row>
    <row r="21" spans="2:16">
      <c r="I21" s="121"/>
    </row>
    <row r="22" spans="2:16" ht="13.5">
      <c r="B22" s="474" t="s">
        <v>5</v>
      </c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</row>
    <row r="23" spans="2:16">
      <c r="C23" s="2"/>
      <c r="G23" s="2"/>
      <c r="O23" s="17"/>
    </row>
    <row r="57" spans="2:13">
      <c r="B57" s="475"/>
      <c r="C57" s="476"/>
      <c r="D57" s="476"/>
      <c r="E57" s="476"/>
      <c r="F57" s="476"/>
      <c r="G57" s="476"/>
      <c r="H57" s="476"/>
      <c r="I57" s="476"/>
      <c r="J57" s="476"/>
      <c r="K57" s="476"/>
      <c r="L57" s="476"/>
      <c r="M57" s="476"/>
    </row>
    <row r="80" spans="4:19">
      <c r="D80" s="42" t="s">
        <v>79</v>
      </c>
      <c r="E80" s="134">
        <v>72.059905999999998</v>
      </c>
      <c r="H80" s="475" t="s">
        <v>93</v>
      </c>
      <c r="I80" s="476"/>
      <c r="J80" s="476"/>
      <c r="K80" s="476"/>
      <c r="L80" s="476"/>
      <c r="M80" s="476"/>
      <c r="N80" s="476"/>
      <c r="O80" s="476"/>
      <c r="P80" s="476"/>
      <c r="Q80" s="476"/>
      <c r="R80" s="476"/>
      <c r="S80" s="476"/>
    </row>
    <row r="81" spans="4:5">
      <c r="D81" s="42" t="s">
        <v>80</v>
      </c>
      <c r="E81" s="134">
        <v>73.190010999999998</v>
      </c>
    </row>
    <row r="82" spans="4:5">
      <c r="D82" s="42" t="s">
        <v>81</v>
      </c>
      <c r="E82" s="134">
        <v>88.855312999999995</v>
      </c>
    </row>
    <row r="83" spans="4:5">
      <c r="D83" s="42" t="s">
        <v>82</v>
      </c>
      <c r="E83" s="134">
        <v>76.285433999999995</v>
      </c>
    </row>
    <row r="84" spans="4:5">
      <c r="D84" s="42" t="s">
        <v>81</v>
      </c>
      <c r="E84" s="134">
        <v>79.872392000000005</v>
      </c>
    </row>
    <row r="85" spans="4:5">
      <c r="D85" s="42" t="s">
        <v>83</v>
      </c>
      <c r="E85" s="134">
        <v>109.186836</v>
      </c>
    </row>
    <row r="86" spans="4:5">
      <c r="D86" s="42" t="s">
        <v>83</v>
      </c>
      <c r="E86" s="134">
        <v>118.64699400000001</v>
      </c>
    </row>
    <row r="87" spans="4:5">
      <c r="D87" s="42" t="s">
        <v>82</v>
      </c>
      <c r="E87" s="134">
        <v>95.262722999999994</v>
      </c>
    </row>
    <row r="88" spans="4:5">
      <c r="D88" s="42" t="s">
        <v>84</v>
      </c>
      <c r="E88" s="134">
        <v>121.43264499999999</v>
      </c>
    </row>
    <row r="89" spans="4:5">
      <c r="D89" s="42" t="s">
        <v>85</v>
      </c>
      <c r="E89" s="134">
        <v>199.150533</v>
      </c>
    </row>
    <row r="90" spans="4:5">
      <c r="D90" s="42" t="s">
        <v>86</v>
      </c>
      <c r="E90" s="134">
        <v>77.710758999999996</v>
      </c>
    </row>
    <row r="91" spans="4:5">
      <c r="D91" s="42" t="s">
        <v>87</v>
      </c>
      <c r="E91" s="134">
        <v>188.401284</v>
      </c>
    </row>
    <row r="92" spans="4:5">
      <c r="D92" s="42" t="s">
        <v>79</v>
      </c>
      <c r="E92" s="135">
        <v>75.037952360000006</v>
      </c>
    </row>
    <row r="93" spans="4:5">
      <c r="D93" s="42" t="s">
        <v>80</v>
      </c>
      <c r="E93" s="135">
        <v>76.858022450000007</v>
      </c>
    </row>
    <row r="94" spans="4:5">
      <c r="D94" s="42" t="s">
        <v>81</v>
      </c>
      <c r="E94" s="135">
        <v>89.92422096</v>
      </c>
    </row>
    <row r="95" spans="4:5">
      <c r="D95" s="42" t="s">
        <v>82</v>
      </c>
      <c r="E95" s="135">
        <v>102.47203928</v>
      </c>
    </row>
    <row r="96" spans="4:5">
      <c r="D96" s="42" t="s">
        <v>81</v>
      </c>
      <c r="E96" s="135">
        <v>84.372476890000002</v>
      </c>
    </row>
    <row r="97" spans="4:5">
      <c r="D97" s="42" t="s">
        <v>83</v>
      </c>
      <c r="E97" s="135">
        <v>88.91274353</v>
      </c>
    </row>
    <row r="98" spans="4:5">
      <c r="D98" s="42" t="s">
        <v>83</v>
      </c>
      <c r="E98" s="135">
        <v>130.095</v>
      </c>
    </row>
    <row r="99" spans="4:5">
      <c r="D99" s="42" t="s">
        <v>82</v>
      </c>
      <c r="E99" s="215">
        <v>84.34</v>
      </c>
    </row>
  </sheetData>
  <mergeCells count="12">
    <mergeCell ref="B22:N22"/>
    <mergeCell ref="B57:M57"/>
    <mergeCell ref="H80:S80"/>
    <mergeCell ref="B2:N2"/>
    <mergeCell ref="B3:N3"/>
    <mergeCell ref="B5:B7"/>
    <mergeCell ref="D5:F5"/>
    <mergeCell ref="H5:N5"/>
    <mergeCell ref="D6:D7"/>
    <mergeCell ref="E6:F6"/>
    <mergeCell ref="H6:H7"/>
    <mergeCell ref="I6:N6"/>
  </mergeCells>
  <printOptions horizontalCentered="1"/>
  <pageMargins left="0.55118110236220474" right="0.35433070866141736" top="0.9055118110236221" bottom="0.6692913385826772" header="0.31496062992125984" footer="0.31496062992125984"/>
  <pageSetup paperSize="9" scale="69" orientation="portrait" r:id="rId1"/>
  <headerFooter>
    <oddFooter>&amp;R&amp;13Pag. &amp;"Arial,Negrita" 03&amp;12</oddFooter>
  </headerFooter>
  <ignoredErrors>
    <ignoredError sqref="D5 H5" numberStoredAsText="1"/>
    <ignoredError sqref="M17" formula="1"/>
  </ignoredErrors>
  <drawing r:id="rId2"/>
  <legacyDrawing r:id="rId3"/>
  <oleObjects>
    <oleObject progId="Word.Document.8" shapeId="73729" r:id="rId4"/>
    <oleObject progId="Word.Document.8" shapeId="73731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C4:V86"/>
  <sheetViews>
    <sheetView showGridLines="0" topLeftCell="A55" zoomScale="85" zoomScaleNormal="85" zoomScaleSheetLayoutView="100" workbookViewId="0">
      <selection activeCell="C5" sqref="C5:M5"/>
    </sheetView>
  </sheetViews>
  <sheetFormatPr baseColWidth="10" defaultRowHeight="12.75"/>
  <cols>
    <col min="3" max="3" width="24.7109375" customWidth="1"/>
    <col min="4" max="4" width="0.85546875" style="1" customWidth="1"/>
    <col min="5" max="5" width="7.7109375" customWidth="1"/>
    <col min="6" max="6" width="11.7109375" customWidth="1"/>
    <col min="7" max="7" width="7.7109375" customWidth="1"/>
    <col min="8" max="8" width="10.140625" customWidth="1"/>
    <col min="9" max="9" width="0.85546875" customWidth="1"/>
    <col min="10" max="10" width="7.7109375" customWidth="1"/>
    <col min="11" max="11" width="11.7109375" customWidth="1"/>
    <col min="12" max="12" width="7.7109375" customWidth="1"/>
    <col min="13" max="13" width="8.7109375" customWidth="1"/>
    <col min="14" max="14" width="8.28515625" style="118" customWidth="1"/>
    <col min="15" max="15" width="11.42578125" style="118"/>
    <col min="16" max="18" width="8" customWidth="1"/>
    <col min="19" max="19" width="7.42578125" customWidth="1"/>
  </cols>
  <sheetData>
    <row r="4" spans="3:22" ht="30" customHeight="1">
      <c r="C4" s="496" t="s">
        <v>107</v>
      </c>
      <c r="D4" s="497"/>
      <c r="E4" s="497"/>
      <c r="F4" s="497"/>
      <c r="G4" s="497"/>
      <c r="H4" s="497"/>
      <c r="I4" s="497"/>
      <c r="J4" s="497"/>
      <c r="K4" s="497"/>
      <c r="L4" s="497"/>
      <c r="M4" s="498"/>
    </row>
    <row r="5" spans="3:22" ht="20.100000000000001" customHeight="1">
      <c r="C5" s="501" t="s">
        <v>100</v>
      </c>
      <c r="D5" s="502"/>
      <c r="E5" s="502"/>
      <c r="F5" s="502"/>
      <c r="G5" s="502"/>
      <c r="H5" s="502"/>
      <c r="I5" s="502"/>
      <c r="J5" s="502"/>
      <c r="K5" s="502"/>
      <c r="L5" s="502"/>
      <c r="M5" s="503"/>
    </row>
    <row r="6" spans="3:22" s="2" customFormat="1" ht="5.0999999999999996" customHeight="1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120"/>
      <c r="O6" s="120"/>
    </row>
    <row r="7" spans="3:22" ht="18" customHeight="1">
      <c r="C7" s="493" t="s">
        <v>46</v>
      </c>
      <c r="D7" s="18"/>
      <c r="E7" s="504" t="s">
        <v>106</v>
      </c>
      <c r="F7" s="505"/>
      <c r="G7" s="505"/>
      <c r="H7" s="506"/>
      <c r="I7" s="20"/>
      <c r="J7" s="499" t="s">
        <v>105</v>
      </c>
      <c r="K7" s="499"/>
      <c r="L7" s="499"/>
      <c r="M7" s="499"/>
    </row>
    <row r="8" spans="3:22" ht="42" customHeight="1">
      <c r="C8" s="494"/>
      <c r="D8" s="18"/>
      <c r="E8" s="499" t="s">
        <v>92</v>
      </c>
      <c r="F8" s="499"/>
      <c r="G8" s="500" t="s">
        <v>103</v>
      </c>
      <c r="H8" s="500"/>
      <c r="I8" s="21"/>
      <c r="J8" s="500" t="s">
        <v>104</v>
      </c>
      <c r="K8" s="500"/>
      <c r="L8" s="499" t="s">
        <v>70</v>
      </c>
      <c r="M8" s="499"/>
    </row>
    <row r="9" spans="3:22" ht="39.75" customHeight="1">
      <c r="C9" s="495"/>
      <c r="D9" s="18"/>
      <c r="E9" s="97" t="s">
        <v>71</v>
      </c>
      <c r="F9" s="97" t="s">
        <v>64</v>
      </c>
      <c r="G9" s="97" t="s">
        <v>71</v>
      </c>
      <c r="H9" s="97" t="s">
        <v>64</v>
      </c>
      <c r="I9" s="20"/>
      <c r="J9" s="97" t="s">
        <v>71</v>
      </c>
      <c r="K9" s="97" t="s">
        <v>64</v>
      </c>
      <c r="L9" s="97" t="s">
        <v>71</v>
      </c>
      <c r="M9" s="97" t="s">
        <v>63</v>
      </c>
    </row>
    <row r="10" spans="3:22" ht="5.0999999999999996" customHeight="1">
      <c r="C10" s="6"/>
      <c r="D10" s="6"/>
      <c r="E10" s="34"/>
      <c r="F10" s="8"/>
      <c r="G10" s="34"/>
      <c r="H10" s="8"/>
      <c r="I10" s="8"/>
      <c r="J10" s="34"/>
      <c r="K10" s="8"/>
      <c r="L10" s="34"/>
      <c r="M10" s="8"/>
    </row>
    <row r="11" spans="3:22" ht="15" customHeight="1">
      <c r="C11" s="97" t="s">
        <v>74</v>
      </c>
      <c r="D11" s="19"/>
      <c r="E11" s="113">
        <f>SUM(E13:E18)</f>
        <v>353</v>
      </c>
      <c r="F11" s="197">
        <f>SUM(F13:F18)</f>
        <v>152453.61496000001</v>
      </c>
      <c r="G11" s="113">
        <f>SUM(G13:G18)</f>
        <v>673</v>
      </c>
      <c r="H11" s="197">
        <f>SUM(H13:H18)</f>
        <v>294896.28509999998</v>
      </c>
      <c r="I11" s="35"/>
      <c r="J11" s="113">
        <f>SUM(J13:J18)</f>
        <v>0</v>
      </c>
      <c r="K11" s="197">
        <f>SUM(K13:K18)</f>
        <v>0</v>
      </c>
      <c r="L11" s="114">
        <f>+J11/G11*100</f>
        <v>0</v>
      </c>
      <c r="M11" s="96">
        <f>+K11/H11*100</f>
        <v>0</v>
      </c>
    </row>
    <row r="12" spans="3:22" ht="5.0999999999999996" customHeight="1">
      <c r="C12" s="6"/>
      <c r="D12" s="6"/>
      <c r="E12" s="36"/>
      <c r="F12" s="37"/>
      <c r="G12" s="92"/>
      <c r="H12" s="93"/>
      <c r="I12" s="37"/>
      <c r="J12" s="36"/>
      <c r="K12" s="37"/>
      <c r="L12" s="34"/>
      <c r="M12" s="8"/>
    </row>
    <row r="13" spans="3:22" s="17" customFormat="1" ht="14.1" customHeight="1">
      <c r="C13" s="221" t="s">
        <v>52</v>
      </c>
      <c r="D13" s="224">
        <v>172</v>
      </c>
      <c r="E13" s="198">
        <v>172</v>
      </c>
      <c r="F13" s="199">
        <v>5417.1653900000001</v>
      </c>
      <c r="G13" s="198">
        <v>272</v>
      </c>
      <c r="H13" s="199">
        <v>9723.4414800000013</v>
      </c>
      <c r="I13" s="38"/>
      <c r="J13" s="198"/>
      <c r="K13" s="199"/>
      <c r="L13" s="190">
        <f t="shared" ref="L13:M15" si="0">+J13/G13*100</f>
        <v>0</v>
      </c>
      <c r="M13" s="110">
        <f t="shared" si="0"/>
        <v>0</v>
      </c>
      <c r="N13" s="214"/>
      <c r="O13" s="118"/>
      <c r="P13"/>
      <c r="Q13"/>
      <c r="T13"/>
      <c r="U13"/>
      <c r="V13"/>
    </row>
    <row r="14" spans="3:22" s="17" customFormat="1" ht="14.1" customHeight="1">
      <c r="C14" s="222" t="s">
        <v>53</v>
      </c>
      <c r="D14" s="224">
        <v>32</v>
      </c>
      <c r="E14" s="200">
        <v>32</v>
      </c>
      <c r="F14" s="201">
        <v>8985.3582900000001</v>
      </c>
      <c r="G14" s="200">
        <v>59</v>
      </c>
      <c r="H14" s="201">
        <v>16129.40876</v>
      </c>
      <c r="I14" s="38"/>
      <c r="J14" s="200"/>
      <c r="K14" s="201"/>
      <c r="L14" s="31">
        <f t="shared" si="0"/>
        <v>0</v>
      </c>
      <c r="M14" s="111">
        <f t="shared" si="0"/>
        <v>0</v>
      </c>
      <c r="N14" s="214"/>
      <c r="O14" s="118"/>
      <c r="P14"/>
      <c r="Q14"/>
      <c r="T14"/>
      <c r="U14"/>
      <c r="V14"/>
    </row>
    <row r="15" spans="3:22" s="17" customFormat="1" ht="14.1" customHeight="1">
      <c r="C15" s="222" t="s">
        <v>54</v>
      </c>
      <c r="D15" s="224">
        <v>112</v>
      </c>
      <c r="E15" s="200">
        <v>112</v>
      </c>
      <c r="F15" s="201">
        <v>9898.7569000000003</v>
      </c>
      <c r="G15" s="200">
        <v>272</v>
      </c>
      <c r="H15" s="201">
        <v>24266.827590000001</v>
      </c>
      <c r="I15" s="38"/>
      <c r="J15" s="200"/>
      <c r="K15" s="201"/>
      <c r="L15" s="31">
        <f t="shared" si="0"/>
        <v>0</v>
      </c>
      <c r="M15" s="111">
        <f t="shared" si="0"/>
        <v>0</v>
      </c>
      <c r="N15" s="214"/>
      <c r="O15" s="118"/>
      <c r="P15"/>
      <c r="Q15"/>
      <c r="T15"/>
      <c r="U15"/>
      <c r="V15"/>
    </row>
    <row r="16" spans="3:22" s="17" customFormat="1" ht="14.1" customHeight="1">
      <c r="C16" s="222" t="s">
        <v>14</v>
      </c>
      <c r="D16" s="224">
        <v>23</v>
      </c>
      <c r="E16" s="200">
        <v>23</v>
      </c>
      <c r="F16" s="201">
        <v>97993.911240000001</v>
      </c>
      <c r="G16" s="200">
        <v>32</v>
      </c>
      <c r="H16" s="201">
        <v>126168.88427999998</v>
      </c>
      <c r="I16" s="38"/>
      <c r="J16" s="200"/>
      <c r="K16" s="201"/>
      <c r="L16" s="31">
        <f>+J16/E16*100</f>
        <v>0</v>
      </c>
      <c r="M16" s="111">
        <f>+K16/H16*100</f>
        <v>0</v>
      </c>
      <c r="N16" s="214"/>
      <c r="O16" s="118"/>
      <c r="P16"/>
      <c r="Q16"/>
      <c r="T16"/>
      <c r="U16"/>
      <c r="V16"/>
    </row>
    <row r="17" spans="3:22" s="17" customFormat="1" ht="14.1" customHeight="1">
      <c r="C17" s="222" t="s">
        <v>55</v>
      </c>
      <c r="D17" s="224"/>
      <c r="E17" s="200">
        <v>0</v>
      </c>
      <c r="F17" s="201">
        <v>0</v>
      </c>
      <c r="G17" s="200">
        <v>0</v>
      </c>
      <c r="H17" s="201">
        <v>0</v>
      </c>
      <c r="I17" s="38"/>
      <c r="J17" s="200"/>
      <c r="K17" s="201"/>
      <c r="L17" s="31">
        <f>IF(G17&gt;0,+J17/G17*100,0)</f>
        <v>0</v>
      </c>
      <c r="M17" s="111">
        <f>IF(H17&gt;0,+K17/H17*100,0)</f>
        <v>0</v>
      </c>
      <c r="N17" s="214"/>
      <c r="O17" s="118"/>
      <c r="P17"/>
      <c r="Q17"/>
      <c r="T17"/>
      <c r="U17"/>
      <c r="V17"/>
    </row>
    <row r="18" spans="3:22" s="17" customFormat="1" ht="14.1" customHeight="1">
      <c r="C18" s="223" t="s">
        <v>13</v>
      </c>
      <c r="D18" s="224">
        <v>14</v>
      </c>
      <c r="E18" s="202">
        <v>14</v>
      </c>
      <c r="F18" s="203">
        <v>30158.423139999999</v>
      </c>
      <c r="G18" s="202">
        <v>38</v>
      </c>
      <c r="H18" s="203">
        <v>118607.72298999999</v>
      </c>
      <c r="I18" s="38"/>
      <c r="J18" s="202"/>
      <c r="K18" s="203"/>
      <c r="L18" s="32">
        <f>+J18/G18*100</f>
        <v>0</v>
      </c>
      <c r="M18" s="112">
        <f>+K18/H18*100</f>
        <v>0</v>
      </c>
      <c r="N18" s="214"/>
      <c r="O18" s="118"/>
      <c r="P18"/>
      <c r="Q18"/>
      <c r="T18"/>
      <c r="U18"/>
      <c r="V18"/>
    </row>
    <row r="19" spans="3:22" ht="5.0999999999999996" customHeight="1">
      <c r="C19" s="7"/>
      <c r="D19" s="7"/>
      <c r="E19" s="37"/>
      <c r="F19" s="37"/>
      <c r="G19" s="37"/>
      <c r="H19" s="37"/>
      <c r="I19" s="37"/>
      <c r="J19" s="37"/>
      <c r="K19" s="37"/>
      <c r="L19" s="30"/>
      <c r="M19" s="30"/>
    </row>
    <row r="20" spans="3:22" ht="15" customHeight="1">
      <c r="C20" s="98" t="s">
        <v>75</v>
      </c>
      <c r="D20" s="3"/>
      <c r="E20" s="204">
        <f>+E59+E22+E25</f>
        <v>353</v>
      </c>
      <c r="F20" s="205">
        <f>+F59+F22+F25</f>
        <v>152453.61496000001</v>
      </c>
      <c r="G20" s="204">
        <f>+G59+G22+G25</f>
        <v>673</v>
      </c>
      <c r="H20" s="205">
        <f>+H59+H22+H25</f>
        <v>294895.91810000007</v>
      </c>
      <c r="I20" s="39"/>
      <c r="J20" s="204">
        <f>+J22+J25</f>
        <v>0</v>
      </c>
      <c r="K20" s="205">
        <f>+K22+K25</f>
        <v>0</v>
      </c>
      <c r="L20" s="115">
        <f>IF(G20&gt;0,+J20/G20*100,0)</f>
        <v>0</v>
      </c>
      <c r="M20" s="218">
        <f>IF(H20&gt;0,+K20/H20*100,0)</f>
        <v>0</v>
      </c>
    </row>
    <row r="21" spans="3:22" ht="5.0999999999999996" customHeight="1">
      <c r="C21" s="5"/>
      <c r="D21" s="225"/>
      <c r="E21" s="191"/>
      <c r="F21" s="191"/>
      <c r="G21" s="191"/>
      <c r="H21" s="191"/>
      <c r="I21" s="39"/>
      <c r="J21" s="191"/>
      <c r="K21" s="191"/>
      <c r="L21" s="5"/>
      <c r="M21" s="118"/>
    </row>
    <row r="22" spans="3:22" ht="14.1" customHeight="1">
      <c r="C22" s="28" t="s">
        <v>65</v>
      </c>
      <c r="D22" s="13"/>
      <c r="E22" s="206">
        <f>+E23</f>
        <v>67</v>
      </c>
      <c r="F22" s="89">
        <f>+F23</f>
        <v>121118.90224</v>
      </c>
      <c r="G22" s="206">
        <f>+G23</f>
        <v>158</v>
      </c>
      <c r="H22" s="89">
        <f>+H23</f>
        <v>232342.88185000006</v>
      </c>
      <c r="I22" s="40"/>
      <c r="J22" s="206">
        <f>+J23</f>
        <v>0</v>
      </c>
      <c r="K22" s="89">
        <f>+K23</f>
        <v>0</v>
      </c>
      <c r="L22" s="193">
        <f>IF(G22&gt;0,+J22/G22*100,0)</f>
        <v>0</v>
      </c>
      <c r="M22" s="209">
        <f>IF(H22&gt;0,+K22/H22*100,0)</f>
        <v>0</v>
      </c>
      <c r="P22" s="77"/>
    </row>
    <row r="23" spans="3:22" s="17" customFormat="1" ht="14.1" customHeight="1">
      <c r="C23" s="26" t="s">
        <v>66</v>
      </c>
      <c r="D23" s="4"/>
      <c r="E23" s="207">
        <v>67</v>
      </c>
      <c r="F23" s="91">
        <v>121118.90224</v>
      </c>
      <c r="G23" s="207">
        <v>158</v>
      </c>
      <c r="H23" s="91">
        <v>232342.88185000006</v>
      </c>
      <c r="I23" s="40"/>
      <c r="J23" s="207"/>
      <c r="K23" s="91"/>
      <c r="L23" s="194">
        <f>IF(G23&gt;0,+J23/G23*100,0)</f>
        <v>0</v>
      </c>
      <c r="M23" s="210">
        <f>IF(H23&gt;0,+K23/H23*100,0)</f>
        <v>0</v>
      </c>
      <c r="N23" s="214"/>
      <c r="O23" s="216"/>
      <c r="P23" s="77"/>
      <c r="Q23"/>
      <c r="R23"/>
      <c r="S23"/>
      <c r="T23"/>
      <c r="U23"/>
      <c r="V23"/>
    </row>
    <row r="24" spans="3:22" ht="5.0999999999999996" customHeight="1">
      <c r="C24" s="29"/>
      <c r="D24" s="16"/>
      <c r="E24" s="94"/>
      <c r="F24" s="94"/>
      <c r="G24" s="94"/>
      <c r="H24" s="94"/>
      <c r="I24" s="40"/>
      <c r="J24" s="94"/>
      <c r="K24" s="94"/>
      <c r="L24" s="95"/>
      <c r="M24" s="95"/>
    </row>
    <row r="25" spans="3:22" ht="14.1" customHeight="1">
      <c r="C25" s="28" t="s">
        <v>34</v>
      </c>
      <c r="D25" s="14"/>
      <c r="E25" s="206">
        <f>SUM(E26:E56)</f>
        <v>286</v>
      </c>
      <c r="F25" s="89">
        <f>SUM(F26:F56)</f>
        <v>31334.71272</v>
      </c>
      <c r="G25" s="206">
        <f>SUM(G26:G56)</f>
        <v>515</v>
      </c>
      <c r="H25" s="89">
        <f>SUM(H26:H56)</f>
        <v>62553.03624999999</v>
      </c>
      <c r="I25" s="40"/>
      <c r="J25" s="206">
        <f>SUM(J26:J56)</f>
        <v>0</v>
      </c>
      <c r="K25" s="89">
        <f>SUM(K26:K56)</f>
        <v>0</v>
      </c>
      <c r="L25" s="193">
        <f t="shared" ref="L25:M27" si="1">IF(G25&gt;0,+J25/G25*100,0)</f>
        <v>0</v>
      </c>
      <c r="M25" s="209">
        <f t="shared" si="1"/>
        <v>0</v>
      </c>
    </row>
    <row r="26" spans="3:22" s="17" customFormat="1" ht="14.1" customHeight="1">
      <c r="C26" s="27" t="s">
        <v>15</v>
      </c>
      <c r="D26" s="12"/>
      <c r="E26" s="208">
        <v>15</v>
      </c>
      <c r="F26" s="90">
        <v>712.77260999999999</v>
      </c>
      <c r="G26" s="208">
        <v>17</v>
      </c>
      <c r="H26" s="90">
        <v>1081.95064</v>
      </c>
      <c r="I26" s="40"/>
      <c r="J26" s="208"/>
      <c r="K26" s="90"/>
      <c r="L26" s="195">
        <f t="shared" si="1"/>
        <v>0</v>
      </c>
      <c r="M26" s="211">
        <f t="shared" si="1"/>
        <v>0</v>
      </c>
      <c r="N26" s="118"/>
      <c r="O26" s="118">
        <v>286</v>
      </c>
      <c r="P26">
        <v>494</v>
      </c>
      <c r="Q26"/>
      <c r="R26"/>
      <c r="S26"/>
      <c r="T26"/>
      <c r="U26"/>
      <c r="V26"/>
    </row>
    <row r="27" spans="3:22" s="17" customFormat="1" ht="14.1" customHeight="1">
      <c r="C27" s="23" t="s">
        <v>16</v>
      </c>
      <c r="D27" s="12"/>
      <c r="E27" s="208">
        <v>8</v>
      </c>
      <c r="F27" s="90">
        <v>594.55807000000004</v>
      </c>
      <c r="G27" s="208">
        <v>11</v>
      </c>
      <c r="H27" s="90">
        <v>912.82627000000002</v>
      </c>
      <c r="I27" s="40"/>
      <c r="J27" s="208"/>
      <c r="K27" s="90"/>
      <c r="L27" s="195">
        <f t="shared" si="1"/>
        <v>0</v>
      </c>
      <c r="M27" s="211">
        <f t="shared" si="1"/>
        <v>0</v>
      </c>
      <c r="N27" s="118"/>
      <c r="O27" s="118"/>
      <c r="P27"/>
      <c r="Q27"/>
      <c r="R27"/>
      <c r="S27"/>
      <c r="T27"/>
      <c r="U27"/>
      <c r="V27"/>
    </row>
    <row r="28" spans="3:22" s="17" customFormat="1" ht="14.1" customHeight="1">
      <c r="C28" s="23" t="s">
        <v>17</v>
      </c>
      <c r="D28" s="12"/>
      <c r="E28" s="208">
        <v>6</v>
      </c>
      <c r="F28" s="90">
        <v>609.03075999999999</v>
      </c>
      <c r="G28" s="208">
        <v>12</v>
      </c>
      <c r="H28" s="90">
        <v>1024.4482599999999</v>
      </c>
      <c r="I28" s="40"/>
      <c r="J28" s="208"/>
      <c r="K28" s="90"/>
      <c r="L28" s="195">
        <f t="shared" ref="L28:L55" si="2">IF(G28&gt;0,+J28/G28*100,0)</f>
        <v>0</v>
      </c>
      <c r="M28" s="211">
        <f t="shared" ref="M28:M55" si="3">IF(H28&gt;0,+K28/H28*100,0)</f>
        <v>0</v>
      </c>
      <c r="N28" s="118"/>
      <c r="O28" s="118"/>
      <c r="P28"/>
      <c r="Q28"/>
      <c r="R28"/>
      <c r="S28"/>
      <c r="T28"/>
      <c r="U28"/>
      <c r="V28"/>
    </row>
    <row r="29" spans="3:22" s="17" customFormat="1" ht="14.1" customHeight="1">
      <c r="C29" s="23" t="s">
        <v>18</v>
      </c>
      <c r="D29" s="12"/>
      <c r="E29" s="208">
        <v>23</v>
      </c>
      <c r="F29" s="90">
        <v>3425.7346999999995</v>
      </c>
      <c r="G29" s="208">
        <v>31</v>
      </c>
      <c r="H29" s="90">
        <v>4658.4869399999998</v>
      </c>
      <c r="I29" s="40"/>
      <c r="J29" s="208"/>
      <c r="K29" s="90"/>
      <c r="L29" s="195">
        <f t="shared" si="2"/>
        <v>0</v>
      </c>
      <c r="M29" s="211">
        <f t="shared" si="3"/>
        <v>0</v>
      </c>
      <c r="N29" s="118"/>
      <c r="O29" s="118"/>
      <c r="P29"/>
      <c r="Q29"/>
      <c r="R29"/>
      <c r="S29"/>
      <c r="T29"/>
      <c r="U29"/>
      <c r="V29"/>
    </row>
    <row r="30" spans="3:22" s="17" customFormat="1" ht="14.1" customHeight="1">
      <c r="C30" s="23" t="s">
        <v>19</v>
      </c>
      <c r="D30" s="12"/>
      <c r="E30" s="208">
        <v>4</v>
      </c>
      <c r="F30" s="90">
        <v>660.2604</v>
      </c>
      <c r="G30" s="208">
        <v>9</v>
      </c>
      <c r="H30" s="90">
        <v>940.53690000000006</v>
      </c>
      <c r="I30" s="40"/>
      <c r="J30" s="208"/>
      <c r="K30" s="90"/>
      <c r="L30" s="195">
        <f t="shared" si="2"/>
        <v>0</v>
      </c>
      <c r="M30" s="211">
        <f t="shared" si="3"/>
        <v>0</v>
      </c>
      <c r="N30" s="118"/>
      <c r="O30" s="118"/>
      <c r="P30"/>
      <c r="Q30"/>
      <c r="R30"/>
      <c r="S30"/>
      <c r="T30"/>
      <c r="U30"/>
      <c r="V30"/>
    </row>
    <row r="31" spans="3:22" s="17" customFormat="1" ht="14.1" customHeight="1">
      <c r="C31" s="23" t="s">
        <v>20</v>
      </c>
      <c r="D31" s="12"/>
      <c r="E31" s="208">
        <v>7</v>
      </c>
      <c r="F31" s="90">
        <v>931.71219999999994</v>
      </c>
      <c r="G31" s="208">
        <v>14</v>
      </c>
      <c r="H31" s="90">
        <v>1486.1633299999999</v>
      </c>
      <c r="I31" s="40"/>
      <c r="J31" s="208"/>
      <c r="K31" s="90"/>
      <c r="L31" s="195">
        <f t="shared" si="2"/>
        <v>0</v>
      </c>
      <c r="M31" s="211">
        <f t="shared" si="3"/>
        <v>0</v>
      </c>
      <c r="N31" s="118"/>
      <c r="O31" s="118"/>
      <c r="P31"/>
      <c r="Q31"/>
      <c r="R31"/>
      <c r="S31"/>
      <c r="T31"/>
      <c r="U31"/>
      <c r="V31"/>
    </row>
    <row r="32" spans="3:22" s="17" customFormat="1" ht="14.1" customHeight="1">
      <c r="C32" s="116" t="s">
        <v>37</v>
      </c>
      <c r="D32" s="12"/>
      <c r="E32" s="208">
        <v>6</v>
      </c>
      <c r="F32" s="90">
        <v>957.72014999999999</v>
      </c>
      <c r="G32" s="208">
        <v>14</v>
      </c>
      <c r="H32" s="90">
        <v>1588.4395799999998</v>
      </c>
      <c r="I32" s="40"/>
      <c r="J32" s="208"/>
      <c r="K32" s="90"/>
      <c r="L32" s="195">
        <f t="shared" si="2"/>
        <v>0</v>
      </c>
      <c r="M32" s="211">
        <f t="shared" si="3"/>
        <v>0</v>
      </c>
      <c r="N32" s="118"/>
      <c r="O32" s="118"/>
      <c r="P32"/>
      <c r="Q32"/>
      <c r="R32"/>
      <c r="S32"/>
      <c r="T32"/>
      <c r="U32"/>
      <c r="V32"/>
    </row>
    <row r="33" spans="3:22" s="17" customFormat="1" ht="14.1" customHeight="1">
      <c r="C33" s="23" t="s">
        <v>38</v>
      </c>
      <c r="D33" s="12"/>
      <c r="E33" s="208">
        <v>4</v>
      </c>
      <c r="F33" s="90">
        <v>758.01422000000002</v>
      </c>
      <c r="G33" s="208">
        <v>8</v>
      </c>
      <c r="H33" s="90">
        <v>1225.7229199999999</v>
      </c>
      <c r="I33" s="40"/>
      <c r="J33" s="208"/>
      <c r="K33" s="90"/>
      <c r="L33" s="195">
        <f t="shared" si="2"/>
        <v>0</v>
      </c>
      <c r="M33" s="211">
        <f t="shared" si="3"/>
        <v>0</v>
      </c>
      <c r="N33" s="118"/>
      <c r="O33" s="118"/>
      <c r="P33"/>
      <c r="Q33"/>
      <c r="R33"/>
      <c r="S33"/>
      <c r="T33"/>
      <c r="U33"/>
      <c r="V33"/>
    </row>
    <row r="34" spans="3:22" s="17" customFormat="1" ht="14.1" customHeight="1">
      <c r="C34" s="23" t="s">
        <v>21</v>
      </c>
      <c r="D34" s="12"/>
      <c r="E34" s="208">
        <v>12</v>
      </c>
      <c r="F34" s="90">
        <v>2891.7000600000001</v>
      </c>
      <c r="G34" s="208">
        <v>20</v>
      </c>
      <c r="H34" s="90">
        <v>3287.2674499999998</v>
      </c>
      <c r="I34" s="40"/>
      <c r="J34" s="208"/>
      <c r="K34" s="90"/>
      <c r="L34" s="195">
        <f t="shared" si="2"/>
        <v>0</v>
      </c>
      <c r="M34" s="211">
        <f t="shared" si="3"/>
        <v>0</v>
      </c>
      <c r="N34" s="118"/>
      <c r="O34" s="118"/>
      <c r="P34"/>
      <c r="Q34"/>
      <c r="R34"/>
      <c r="S34"/>
      <c r="T34"/>
      <c r="U34"/>
      <c r="V34"/>
    </row>
    <row r="35" spans="3:22" s="17" customFormat="1" ht="14.1" customHeight="1">
      <c r="C35" s="23" t="s">
        <v>22</v>
      </c>
      <c r="D35" s="12"/>
      <c r="E35" s="208">
        <v>4</v>
      </c>
      <c r="F35" s="90">
        <v>977.85491000000002</v>
      </c>
      <c r="G35" s="208">
        <v>9</v>
      </c>
      <c r="H35" s="90">
        <v>1417.0664100000001</v>
      </c>
      <c r="I35" s="40"/>
      <c r="J35" s="208"/>
      <c r="K35" s="90"/>
      <c r="L35" s="195">
        <f t="shared" si="2"/>
        <v>0</v>
      </c>
      <c r="M35" s="211">
        <f t="shared" si="3"/>
        <v>0</v>
      </c>
      <c r="N35" s="118"/>
      <c r="O35" s="118"/>
      <c r="P35"/>
      <c r="Q35"/>
      <c r="R35"/>
      <c r="S35"/>
      <c r="T35"/>
      <c r="U35"/>
      <c r="V35"/>
    </row>
    <row r="36" spans="3:22" s="17" customFormat="1" ht="14.1" customHeight="1">
      <c r="C36" s="24" t="s">
        <v>39</v>
      </c>
      <c r="D36" s="15"/>
      <c r="E36" s="208">
        <v>8</v>
      </c>
      <c r="F36" s="90">
        <v>580.9996799999999</v>
      </c>
      <c r="G36" s="208">
        <v>14</v>
      </c>
      <c r="H36" s="90">
        <v>900.19612999999993</v>
      </c>
      <c r="I36" s="40"/>
      <c r="J36" s="208"/>
      <c r="K36" s="90"/>
      <c r="L36" s="195">
        <f t="shared" si="2"/>
        <v>0</v>
      </c>
      <c r="M36" s="211">
        <f t="shared" si="3"/>
        <v>0</v>
      </c>
      <c r="N36" s="118"/>
      <c r="O36" s="118"/>
      <c r="P36"/>
      <c r="Q36"/>
      <c r="R36"/>
      <c r="S36"/>
      <c r="T36"/>
      <c r="U36"/>
      <c r="V36"/>
    </row>
    <row r="37" spans="3:22" s="17" customFormat="1" ht="14.1" customHeight="1">
      <c r="C37" s="23" t="s">
        <v>40</v>
      </c>
      <c r="D37" s="12"/>
      <c r="E37" s="208">
        <v>9</v>
      </c>
      <c r="F37" s="90">
        <v>776.4375</v>
      </c>
      <c r="G37" s="208">
        <v>17</v>
      </c>
      <c r="H37" s="90">
        <v>1470.9877799999999</v>
      </c>
      <c r="I37" s="40"/>
      <c r="J37" s="208"/>
      <c r="K37" s="90"/>
      <c r="L37" s="195">
        <f t="shared" si="2"/>
        <v>0</v>
      </c>
      <c r="M37" s="211">
        <f t="shared" si="3"/>
        <v>0</v>
      </c>
      <c r="N37" s="118"/>
      <c r="O37" s="118"/>
      <c r="P37"/>
      <c r="Q37"/>
      <c r="R37"/>
      <c r="S37"/>
      <c r="T37"/>
      <c r="U37"/>
      <c r="V37"/>
    </row>
    <row r="38" spans="3:22" s="17" customFormat="1" ht="14.1" customHeight="1">
      <c r="C38" s="23" t="s">
        <v>23</v>
      </c>
      <c r="D38" s="12"/>
      <c r="E38" s="208">
        <v>6</v>
      </c>
      <c r="F38" s="90">
        <v>917.44059000000004</v>
      </c>
      <c r="G38" s="208">
        <v>16</v>
      </c>
      <c r="H38" s="90">
        <v>1443.0223900000001</v>
      </c>
      <c r="I38" s="40"/>
      <c r="J38" s="208"/>
      <c r="K38" s="90"/>
      <c r="L38" s="195">
        <f t="shared" si="2"/>
        <v>0</v>
      </c>
      <c r="M38" s="211">
        <f t="shared" si="3"/>
        <v>0</v>
      </c>
      <c r="N38" s="118"/>
      <c r="O38" s="118">
        <f>32.6+32.5</f>
        <v>65.099999999999994</v>
      </c>
      <c r="P38"/>
      <c r="Q38"/>
      <c r="R38"/>
      <c r="S38"/>
      <c r="T38"/>
      <c r="U38"/>
      <c r="V38"/>
    </row>
    <row r="39" spans="3:22" s="17" customFormat="1" ht="14.1" customHeight="1">
      <c r="C39" s="23" t="s">
        <v>41</v>
      </c>
      <c r="D39" s="12"/>
      <c r="E39" s="208">
        <v>8</v>
      </c>
      <c r="F39" s="90">
        <v>1223.0332599999999</v>
      </c>
      <c r="G39" s="208">
        <v>31</v>
      </c>
      <c r="H39" s="90">
        <v>3330.3635399999998</v>
      </c>
      <c r="I39" s="40"/>
      <c r="J39" s="208"/>
      <c r="K39" s="90"/>
      <c r="L39" s="195">
        <f t="shared" si="2"/>
        <v>0</v>
      </c>
      <c r="M39" s="211">
        <f t="shared" si="3"/>
        <v>0</v>
      </c>
      <c r="N39" s="118"/>
      <c r="O39" s="118">
        <v>32.5</v>
      </c>
      <c r="P39"/>
      <c r="Q39"/>
      <c r="R39"/>
      <c r="S39"/>
      <c r="T39"/>
      <c r="U39"/>
      <c r="V39"/>
    </row>
    <row r="40" spans="3:22" s="17" customFormat="1" ht="14.1" customHeight="1">
      <c r="C40" s="23" t="s">
        <v>24</v>
      </c>
      <c r="D40" s="12"/>
      <c r="E40" s="208">
        <v>9</v>
      </c>
      <c r="F40" s="90">
        <v>979.6296000000001</v>
      </c>
      <c r="G40" s="208">
        <v>20</v>
      </c>
      <c r="H40" s="90">
        <v>2349.27441</v>
      </c>
      <c r="I40" s="40"/>
      <c r="J40" s="208"/>
      <c r="K40" s="90"/>
      <c r="L40" s="195">
        <f t="shared" si="2"/>
        <v>0</v>
      </c>
      <c r="M40" s="211">
        <f t="shared" si="3"/>
        <v>0</v>
      </c>
      <c r="N40" s="118"/>
      <c r="O40" s="118">
        <f>+O38+O39</f>
        <v>97.6</v>
      </c>
      <c r="P40"/>
      <c r="Q40"/>
      <c r="R40"/>
      <c r="S40"/>
      <c r="T40"/>
      <c r="U40"/>
      <c r="V40"/>
    </row>
    <row r="41" spans="3:22" s="17" customFormat="1" ht="14.1" customHeight="1">
      <c r="C41" s="23" t="s">
        <v>25</v>
      </c>
      <c r="D41" s="12"/>
      <c r="E41" s="208">
        <v>19</v>
      </c>
      <c r="F41" s="90">
        <v>2467.3133600000006</v>
      </c>
      <c r="G41" s="208">
        <v>29</v>
      </c>
      <c r="H41" s="90">
        <v>3194.5688300000006</v>
      </c>
      <c r="I41" s="40"/>
      <c r="J41" s="208"/>
      <c r="K41" s="90"/>
      <c r="L41" s="195">
        <f t="shared" si="2"/>
        <v>0</v>
      </c>
      <c r="M41" s="211">
        <f t="shared" si="3"/>
        <v>0</v>
      </c>
      <c r="N41" s="118"/>
      <c r="O41" s="118">
        <v>100</v>
      </c>
      <c r="P41"/>
      <c r="Q41"/>
      <c r="R41"/>
      <c r="S41"/>
      <c r="T41"/>
      <c r="U41"/>
      <c r="V41"/>
    </row>
    <row r="42" spans="3:22" s="17" customFormat="1" ht="14.1" customHeight="1">
      <c r="C42" s="23" t="s">
        <v>12</v>
      </c>
      <c r="D42" s="12"/>
      <c r="E42" s="208">
        <v>12</v>
      </c>
      <c r="F42" s="90">
        <v>1177.5788799999998</v>
      </c>
      <c r="G42" s="208">
        <v>49</v>
      </c>
      <c r="H42" s="90">
        <v>12609.635039999999</v>
      </c>
      <c r="I42" s="40"/>
      <c r="J42" s="208"/>
      <c r="K42" s="90"/>
      <c r="L42" s="195">
        <f t="shared" si="2"/>
        <v>0</v>
      </c>
      <c r="M42" s="211">
        <f t="shared" si="3"/>
        <v>0</v>
      </c>
      <c r="N42" s="118"/>
      <c r="O42" s="118">
        <f>+O41-O40</f>
        <v>2.4000000000000057</v>
      </c>
      <c r="P42"/>
      <c r="Q42"/>
      <c r="R42"/>
      <c r="S42"/>
      <c r="T42"/>
      <c r="U42"/>
      <c r="V42"/>
    </row>
    <row r="43" spans="3:22" s="17" customFormat="1" ht="14.1" customHeight="1">
      <c r="C43" s="23" t="s">
        <v>42</v>
      </c>
      <c r="D43" s="12"/>
      <c r="E43" s="208">
        <v>7</v>
      </c>
      <c r="F43" s="90">
        <v>869.04363999999998</v>
      </c>
      <c r="G43" s="208">
        <v>14</v>
      </c>
      <c r="H43" s="90">
        <v>1393.54627</v>
      </c>
      <c r="I43" s="40"/>
      <c r="J43" s="208"/>
      <c r="K43" s="90"/>
      <c r="L43" s="195">
        <f t="shared" si="2"/>
        <v>0</v>
      </c>
      <c r="M43" s="211">
        <f t="shared" si="3"/>
        <v>0</v>
      </c>
      <c r="N43" s="118"/>
      <c r="O43" s="118"/>
      <c r="P43"/>
      <c r="Q43"/>
      <c r="R43"/>
      <c r="S43"/>
      <c r="T43"/>
      <c r="U43"/>
      <c r="V43"/>
    </row>
    <row r="44" spans="3:22" s="17" customFormat="1" ht="14.1" customHeight="1">
      <c r="C44" s="23" t="s">
        <v>47</v>
      </c>
      <c r="D44" s="12"/>
      <c r="E44" s="208">
        <v>8</v>
      </c>
      <c r="F44" s="90">
        <v>300.97000000000003</v>
      </c>
      <c r="G44" s="208">
        <v>12</v>
      </c>
      <c r="H44" s="90">
        <v>1013.2703999999999</v>
      </c>
      <c r="I44" s="40"/>
      <c r="J44" s="208"/>
      <c r="K44" s="90"/>
      <c r="L44" s="195">
        <f t="shared" si="2"/>
        <v>0</v>
      </c>
      <c r="M44" s="211">
        <f t="shared" si="3"/>
        <v>0</v>
      </c>
      <c r="N44" s="118"/>
      <c r="O44" s="118"/>
      <c r="P44"/>
      <c r="Q44"/>
      <c r="R44"/>
      <c r="S44"/>
      <c r="T44"/>
      <c r="U44"/>
      <c r="V44"/>
    </row>
    <row r="45" spans="3:22" s="17" customFormat="1" ht="14.1" customHeight="1">
      <c r="C45" s="23" t="s">
        <v>11</v>
      </c>
      <c r="D45" s="12"/>
      <c r="E45" s="208">
        <v>4</v>
      </c>
      <c r="F45" s="90">
        <v>541.77741000000003</v>
      </c>
      <c r="G45" s="208">
        <v>13</v>
      </c>
      <c r="H45" s="90">
        <v>1337.2617300000002</v>
      </c>
      <c r="I45" s="40"/>
      <c r="J45" s="208"/>
      <c r="K45" s="90"/>
      <c r="L45" s="195">
        <f t="shared" si="2"/>
        <v>0</v>
      </c>
      <c r="M45" s="211">
        <f t="shared" si="3"/>
        <v>0</v>
      </c>
      <c r="N45" s="118"/>
      <c r="O45" s="118"/>
      <c r="P45"/>
      <c r="Q45"/>
      <c r="R45"/>
      <c r="S45"/>
      <c r="T45"/>
      <c r="U45"/>
      <c r="V45"/>
    </row>
    <row r="46" spans="3:22" s="17" customFormat="1" ht="14.1" customHeight="1">
      <c r="C46" s="23" t="s">
        <v>26</v>
      </c>
      <c r="D46" s="12"/>
      <c r="E46" s="208">
        <v>8</v>
      </c>
      <c r="F46" s="90">
        <v>883.66756000000009</v>
      </c>
      <c r="G46" s="208">
        <v>7</v>
      </c>
      <c r="H46" s="90">
        <v>960.73027999999999</v>
      </c>
      <c r="I46" s="40"/>
      <c r="J46" s="208"/>
      <c r="K46" s="90"/>
      <c r="L46" s="195">
        <f t="shared" si="2"/>
        <v>0</v>
      </c>
      <c r="M46" s="211">
        <f t="shared" si="3"/>
        <v>0</v>
      </c>
      <c r="N46" s="118"/>
      <c r="O46" s="118"/>
      <c r="P46"/>
      <c r="Q46"/>
      <c r="R46"/>
      <c r="S46"/>
      <c r="T46"/>
      <c r="U46"/>
      <c r="V46"/>
    </row>
    <row r="47" spans="3:22" s="17" customFormat="1" ht="14.1" customHeight="1">
      <c r="C47" s="23" t="s">
        <v>43</v>
      </c>
      <c r="D47" s="12"/>
      <c r="E47" s="208">
        <v>7</v>
      </c>
      <c r="F47" s="90">
        <v>345.63617999999997</v>
      </c>
      <c r="G47" s="208">
        <v>11</v>
      </c>
      <c r="H47" s="90">
        <v>957.47086999999988</v>
      </c>
      <c r="I47" s="40"/>
      <c r="J47" s="208"/>
      <c r="K47" s="90"/>
      <c r="L47" s="195">
        <f t="shared" si="2"/>
        <v>0</v>
      </c>
      <c r="M47" s="211">
        <f t="shared" si="3"/>
        <v>0</v>
      </c>
      <c r="N47" s="118"/>
      <c r="O47" s="118"/>
      <c r="P47"/>
      <c r="Q47"/>
      <c r="R47"/>
      <c r="S47"/>
      <c r="T47"/>
      <c r="U47"/>
      <c r="V47"/>
    </row>
    <row r="48" spans="3:22" s="17" customFormat="1" ht="14.1" customHeight="1">
      <c r="C48" s="24" t="s">
        <v>27</v>
      </c>
      <c r="D48" s="15"/>
      <c r="E48" s="208">
        <v>6</v>
      </c>
      <c r="F48" s="90">
        <v>483.36376000000001</v>
      </c>
      <c r="G48" s="208">
        <v>7</v>
      </c>
      <c r="H48" s="90">
        <v>543.95375999999999</v>
      </c>
      <c r="I48" s="40"/>
      <c r="J48" s="208"/>
      <c r="K48" s="90"/>
      <c r="L48" s="195">
        <f t="shared" si="2"/>
        <v>0</v>
      </c>
      <c r="M48" s="211">
        <f t="shared" si="3"/>
        <v>0</v>
      </c>
      <c r="N48" s="118"/>
      <c r="O48" s="118"/>
      <c r="P48"/>
      <c r="Q48"/>
      <c r="R48"/>
      <c r="S48"/>
      <c r="T48"/>
      <c r="U48"/>
      <c r="V48"/>
    </row>
    <row r="49" spans="3:22" s="17" customFormat="1" ht="14.1" customHeight="1">
      <c r="C49" s="23" t="s">
        <v>9</v>
      </c>
      <c r="D49" s="12"/>
      <c r="E49" s="208">
        <v>19</v>
      </c>
      <c r="F49" s="90">
        <v>1252.15083</v>
      </c>
      <c r="G49" s="208">
        <v>27</v>
      </c>
      <c r="H49" s="90">
        <v>2160.0681999999997</v>
      </c>
      <c r="I49" s="40"/>
      <c r="J49" s="208"/>
      <c r="K49" s="90"/>
      <c r="L49" s="195">
        <f t="shared" si="2"/>
        <v>0</v>
      </c>
      <c r="M49" s="211">
        <f t="shared" si="3"/>
        <v>0</v>
      </c>
      <c r="N49" s="118"/>
      <c r="O49" s="118"/>
      <c r="P49"/>
      <c r="Q49"/>
      <c r="R49"/>
      <c r="S49"/>
      <c r="T49"/>
      <c r="U49"/>
      <c r="V49"/>
    </row>
    <row r="50" spans="3:22" s="17" customFormat="1" ht="14.1" customHeight="1">
      <c r="C50" s="23" t="s">
        <v>10</v>
      </c>
      <c r="D50" s="12"/>
      <c r="E50" s="208">
        <v>10</v>
      </c>
      <c r="F50" s="90">
        <v>777.43306000000007</v>
      </c>
      <c r="G50" s="208">
        <v>17</v>
      </c>
      <c r="H50" s="90">
        <v>2582.0306299999997</v>
      </c>
      <c r="I50" s="40"/>
      <c r="J50" s="208"/>
      <c r="K50" s="90"/>
      <c r="L50" s="195">
        <f t="shared" si="2"/>
        <v>0</v>
      </c>
      <c r="M50" s="211">
        <f t="shared" si="3"/>
        <v>0</v>
      </c>
      <c r="N50" s="118"/>
      <c r="O50" s="118"/>
      <c r="P50"/>
      <c r="Q50"/>
      <c r="R50"/>
      <c r="S50"/>
      <c r="T50"/>
      <c r="U50"/>
      <c r="V50"/>
    </row>
    <row r="51" spans="3:22" s="17" customFormat="1" ht="14.1" customHeight="1">
      <c r="C51" s="23" t="s">
        <v>8</v>
      </c>
      <c r="D51" s="12"/>
      <c r="E51" s="208">
        <v>22</v>
      </c>
      <c r="F51" s="90">
        <v>1290.1906999999999</v>
      </c>
      <c r="G51" s="208">
        <v>29</v>
      </c>
      <c r="H51" s="90">
        <v>2482.2056999999995</v>
      </c>
      <c r="I51" s="40"/>
      <c r="J51" s="208"/>
      <c r="K51" s="90"/>
      <c r="L51" s="195">
        <f t="shared" si="2"/>
        <v>0</v>
      </c>
      <c r="M51" s="211">
        <f t="shared" si="3"/>
        <v>0</v>
      </c>
      <c r="N51" s="118"/>
      <c r="O51" s="118"/>
      <c r="P51"/>
      <c r="Q51"/>
      <c r="R51"/>
      <c r="S51"/>
      <c r="T51"/>
      <c r="U51"/>
      <c r="V51"/>
    </row>
    <row r="52" spans="3:22" s="17" customFormat="1" ht="14.1" customHeight="1">
      <c r="C52" s="23" t="s">
        <v>28</v>
      </c>
      <c r="D52" s="12"/>
      <c r="E52" s="208">
        <v>7</v>
      </c>
      <c r="F52" s="90">
        <v>1331.9431499999998</v>
      </c>
      <c r="G52" s="208">
        <v>15</v>
      </c>
      <c r="H52" s="90">
        <v>2480.1656199999998</v>
      </c>
      <c r="I52" s="40"/>
      <c r="J52" s="208"/>
      <c r="K52" s="90"/>
      <c r="L52" s="195">
        <f t="shared" si="2"/>
        <v>0</v>
      </c>
      <c r="M52" s="211">
        <f t="shared" si="3"/>
        <v>0</v>
      </c>
      <c r="N52" s="118"/>
      <c r="O52" s="118"/>
      <c r="P52"/>
      <c r="Q52"/>
      <c r="R52"/>
      <c r="S52"/>
      <c r="T52"/>
      <c r="U52"/>
      <c r="V52"/>
    </row>
    <row r="53" spans="3:22" s="17" customFormat="1" ht="14.1" customHeight="1">
      <c r="C53" s="23" t="s">
        <v>91</v>
      </c>
      <c r="D53" s="12"/>
      <c r="E53" s="208">
        <v>0</v>
      </c>
      <c r="F53" s="90">
        <v>0</v>
      </c>
      <c r="G53" s="208">
        <v>3</v>
      </c>
      <c r="H53" s="90">
        <v>428.08001999999999</v>
      </c>
      <c r="I53" s="40"/>
      <c r="J53" s="208"/>
      <c r="K53" s="90"/>
      <c r="L53" s="195"/>
      <c r="M53" s="211"/>
      <c r="N53" s="118"/>
      <c r="O53" s="118"/>
      <c r="P53"/>
      <c r="Q53"/>
      <c r="R53"/>
      <c r="S53"/>
      <c r="T53"/>
      <c r="U53"/>
      <c r="V53"/>
    </row>
    <row r="54" spans="3:22" s="17" customFormat="1" ht="14.1" customHeight="1">
      <c r="C54" s="23" t="s">
        <v>7</v>
      </c>
      <c r="D54" s="12"/>
      <c r="E54" s="208">
        <v>4</v>
      </c>
      <c r="F54" s="227">
        <v>984.73165000000006</v>
      </c>
      <c r="G54" s="208">
        <v>5</v>
      </c>
      <c r="H54" s="90">
        <v>1053.7156499999999</v>
      </c>
      <c r="I54" s="40"/>
      <c r="J54" s="208"/>
      <c r="K54" s="90"/>
      <c r="L54" s="195">
        <f t="shared" si="2"/>
        <v>0</v>
      </c>
      <c r="M54" s="211">
        <f t="shared" si="3"/>
        <v>0</v>
      </c>
      <c r="N54" s="118"/>
      <c r="O54" s="118"/>
      <c r="P54"/>
      <c r="Q54"/>
      <c r="R54"/>
      <c r="S54"/>
      <c r="T54"/>
      <c r="U54"/>
      <c r="V54"/>
    </row>
    <row r="55" spans="3:22" s="17" customFormat="1" ht="14.1" customHeight="1">
      <c r="C55" s="23" t="s">
        <v>29</v>
      </c>
      <c r="D55" s="12"/>
      <c r="E55" s="226">
        <v>9</v>
      </c>
      <c r="F55" s="227">
        <v>862.22903000000008</v>
      </c>
      <c r="G55" s="226">
        <v>13</v>
      </c>
      <c r="H55" s="90">
        <v>992.27766000000008</v>
      </c>
      <c r="I55" s="40"/>
      <c r="J55" s="208"/>
      <c r="K55" s="90"/>
      <c r="L55" s="195">
        <f t="shared" si="2"/>
        <v>0</v>
      </c>
      <c r="M55" s="211">
        <f t="shared" si="3"/>
        <v>0</v>
      </c>
      <c r="N55" s="118"/>
      <c r="O55" s="118"/>
      <c r="P55"/>
      <c r="Q55"/>
      <c r="R55"/>
      <c r="S55"/>
      <c r="T55"/>
      <c r="U55"/>
      <c r="V55"/>
    </row>
    <row r="56" spans="3:22" s="17" customFormat="1" ht="14.1" customHeight="1">
      <c r="C56" s="25" t="s">
        <v>30</v>
      </c>
      <c r="D56" s="12"/>
      <c r="E56" s="213">
        <v>15</v>
      </c>
      <c r="F56" s="228">
        <v>769.78480000000002</v>
      </c>
      <c r="G56" s="213">
        <v>21</v>
      </c>
      <c r="H56" s="91">
        <v>1247.3026400000001</v>
      </c>
      <c r="I56" s="40"/>
      <c r="J56" s="213"/>
      <c r="K56" s="90"/>
      <c r="L56" s="194">
        <f>IF(G56&gt;0,+J56/G56*100,0)</f>
        <v>0</v>
      </c>
      <c r="M56" s="210">
        <f>IF(H56&gt;0,+K56/H56*100,0)</f>
        <v>0</v>
      </c>
      <c r="N56" s="118"/>
      <c r="O56" s="118"/>
      <c r="P56"/>
      <c r="Q56"/>
      <c r="R56"/>
      <c r="S56"/>
      <c r="T56"/>
      <c r="U56"/>
      <c r="V56"/>
    </row>
    <row r="57" spans="3:22" ht="5.0999999999999996" customHeight="1">
      <c r="C57" s="5"/>
      <c r="D57" s="225"/>
      <c r="E57" s="41"/>
      <c r="F57" s="41"/>
      <c r="G57" s="41"/>
      <c r="H57" s="41"/>
      <c r="I57" s="41"/>
      <c r="J57" s="41"/>
      <c r="K57" s="192"/>
      <c r="L57" s="10"/>
      <c r="M57" s="11"/>
    </row>
    <row r="58" spans="3:22" ht="5.25" customHeight="1">
      <c r="C58" s="108"/>
      <c r="D58" s="109"/>
      <c r="E58" s="109"/>
      <c r="F58" s="109"/>
      <c r="G58" s="109"/>
      <c r="H58" s="109"/>
      <c r="I58" s="109"/>
      <c r="J58" s="109"/>
      <c r="K58" s="109"/>
      <c r="L58" s="109"/>
      <c r="M58" s="109"/>
    </row>
    <row r="59" spans="3:22" ht="12.95" customHeight="1">
      <c r="C59" s="492" t="s">
        <v>94</v>
      </c>
      <c r="D59" s="492"/>
      <c r="E59" s="492"/>
      <c r="F59" s="492"/>
      <c r="G59" s="492"/>
      <c r="H59" s="492"/>
      <c r="I59" s="492"/>
      <c r="J59" s="492"/>
      <c r="K59" s="492"/>
      <c r="L59" s="492"/>
      <c r="M59" s="107"/>
    </row>
    <row r="74" spans="17:17">
      <c r="Q74" s="17"/>
    </row>
    <row r="75" spans="17:17">
      <c r="Q75" s="17"/>
    </row>
    <row r="76" spans="17:17">
      <c r="Q76" s="17"/>
    </row>
    <row r="77" spans="17:17">
      <c r="Q77" s="17"/>
    </row>
    <row r="78" spans="17:17">
      <c r="Q78" s="17"/>
    </row>
    <row r="79" spans="17:17">
      <c r="Q79" s="17"/>
    </row>
    <row r="80" spans="17:17">
      <c r="Q80" s="17"/>
    </row>
    <row r="81" spans="3:17">
      <c r="Q81" s="17"/>
    </row>
    <row r="84" spans="3:17">
      <c r="E84" t="s">
        <v>88</v>
      </c>
      <c r="F84" s="217" t="s">
        <v>99</v>
      </c>
    </row>
    <row r="85" spans="3:17">
      <c r="C85" t="s">
        <v>31</v>
      </c>
      <c r="E85" s="117">
        <f>H22/1000</f>
        <v>232.34288185000005</v>
      </c>
      <c r="F85" s="117">
        <f>K22/1000</f>
        <v>0</v>
      </c>
    </row>
    <row r="86" spans="3:17">
      <c r="C86" s="42" t="s">
        <v>95</v>
      </c>
      <c r="E86" s="117">
        <f>H25/1000</f>
        <v>62.553036249999991</v>
      </c>
      <c r="F86" s="117">
        <f>K25/1000</f>
        <v>0</v>
      </c>
    </row>
  </sheetData>
  <mergeCells count="10">
    <mergeCell ref="C59:L59"/>
    <mergeCell ref="C7:C9"/>
    <mergeCell ref="C4:M4"/>
    <mergeCell ref="J7:M7"/>
    <mergeCell ref="J8:K8"/>
    <mergeCell ref="L8:M8"/>
    <mergeCell ref="C5:M5"/>
    <mergeCell ref="E8:F8"/>
    <mergeCell ref="G8:H8"/>
    <mergeCell ref="E7:H7"/>
  </mergeCells>
  <phoneticPr fontId="31" type="noConversion"/>
  <printOptions horizontalCentered="1"/>
  <pageMargins left="0.83" right="0.38" top="0.27559055118110237" bottom="0.15" header="0" footer="0"/>
  <pageSetup paperSize="9" scale="78" orientation="portrait" r:id="rId1"/>
  <headerFooter>
    <oddFooter>&amp;R&amp;"Arial Narrow,Normal"&amp;13Pag. &amp;"Arial Narrow,Negrita" 13</oddFooter>
  </headerFooter>
  <drawing r:id="rId2"/>
  <legacyDrawing r:id="rId3"/>
  <oleObjects>
    <oleObject progId="Word.Document.8" shapeId="10244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C5:AC109"/>
  <sheetViews>
    <sheetView showGridLines="0" topLeftCell="A5" zoomScaleSheetLayoutView="55" workbookViewId="0">
      <selection activeCell="G13" sqref="G13"/>
    </sheetView>
  </sheetViews>
  <sheetFormatPr baseColWidth="10" defaultRowHeight="12.75"/>
  <cols>
    <col min="1" max="2" width="11.42578125" style="44"/>
    <col min="3" max="3" width="15.7109375" style="44" customWidth="1"/>
    <col min="4" max="4" width="0.85546875" style="44" customWidth="1"/>
    <col min="5" max="5" width="10.85546875" style="44" customWidth="1"/>
    <col min="6" max="6" width="11.7109375" style="44" customWidth="1"/>
    <col min="7" max="7" width="11" style="44" customWidth="1"/>
    <col min="8" max="8" width="10.7109375" style="44" customWidth="1"/>
    <col min="9" max="9" width="0.85546875" style="44" customWidth="1"/>
    <col min="10" max="10" width="10.7109375" style="44" customWidth="1"/>
    <col min="11" max="11" width="9.7109375" style="44" customWidth="1"/>
    <col min="12" max="12" width="11" style="44" customWidth="1"/>
    <col min="13" max="13" width="10.28515625" style="44" customWidth="1"/>
    <col min="14" max="14" width="0.85546875" style="44" customWidth="1"/>
    <col min="15" max="15" width="8.7109375" style="44" customWidth="1"/>
    <col min="16" max="16" width="7" style="44" customWidth="1"/>
    <col min="17" max="17" width="20.42578125" style="44" bestFit="1" customWidth="1"/>
    <col min="18" max="20" width="13" style="44" bestFit="1" customWidth="1"/>
    <col min="21" max="21" width="11.42578125" style="44"/>
    <col min="22" max="22" width="20.42578125" style="44" bestFit="1" customWidth="1"/>
    <col min="23" max="23" width="12.28515625" style="44" bestFit="1" customWidth="1"/>
    <col min="24" max="25" width="11.5703125" style="44" bestFit="1" customWidth="1"/>
    <col min="26" max="26" width="11.42578125" style="44"/>
    <col min="27" max="28" width="11.5703125" style="44" bestFit="1" customWidth="1"/>
    <col min="29" max="258" width="11.42578125" style="44"/>
    <col min="259" max="259" width="15.7109375" style="44" customWidth="1"/>
    <col min="260" max="260" width="0.85546875" style="44" customWidth="1"/>
    <col min="261" max="263" width="9.7109375" style="44" customWidth="1"/>
    <col min="264" max="264" width="10.7109375" style="44" customWidth="1"/>
    <col min="265" max="265" width="0.85546875" style="44" customWidth="1"/>
    <col min="266" max="268" width="9.7109375" style="44" customWidth="1"/>
    <col min="269" max="269" width="10.7109375" style="44" customWidth="1"/>
    <col min="270" max="270" width="0.85546875" style="44" customWidth="1"/>
    <col min="271" max="271" width="8.7109375" style="44" customWidth="1"/>
    <col min="272" max="272" width="5" style="44" customWidth="1"/>
    <col min="273" max="273" width="11.7109375" style="44" bestFit="1" customWidth="1"/>
    <col min="274" max="514" width="11.42578125" style="44"/>
    <col min="515" max="515" width="15.7109375" style="44" customWidth="1"/>
    <col min="516" max="516" width="0.85546875" style="44" customWidth="1"/>
    <col min="517" max="519" width="9.7109375" style="44" customWidth="1"/>
    <col min="520" max="520" width="10.7109375" style="44" customWidth="1"/>
    <col min="521" max="521" width="0.85546875" style="44" customWidth="1"/>
    <col min="522" max="524" width="9.7109375" style="44" customWidth="1"/>
    <col min="525" max="525" width="10.7109375" style="44" customWidth="1"/>
    <col min="526" max="526" width="0.85546875" style="44" customWidth="1"/>
    <col min="527" max="527" width="8.7109375" style="44" customWidth="1"/>
    <col min="528" max="528" width="5" style="44" customWidth="1"/>
    <col min="529" max="529" width="11.7109375" style="44" bestFit="1" customWidth="1"/>
    <col min="530" max="770" width="11.42578125" style="44"/>
    <col min="771" max="771" width="15.7109375" style="44" customWidth="1"/>
    <col min="772" max="772" width="0.85546875" style="44" customWidth="1"/>
    <col min="773" max="775" width="9.7109375" style="44" customWidth="1"/>
    <col min="776" max="776" width="10.7109375" style="44" customWidth="1"/>
    <col min="777" max="777" width="0.85546875" style="44" customWidth="1"/>
    <col min="778" max="780" width="9.7109375" style="44" customWidth="1"/>
    <col min="781" max="781" width="10.7109375" style="44" customWidth="1"/>
    <col min="782" max="782" width="0.85546875" style="44" customWidth="1"/>
    <col min="783" max="783" width="8.7109375" style="44" customWidth="1"/>
    <col min="784" max="784" width="5" style="44" customWidth="1"/>
    <col min="785" max="785" width="11.7109375" style="44" bestFit="1" customWidth="1"/>
    <col min="786" max="1026" width="11.42578125" style="44"/>
    <col min="1027" max="1027" width="15.7109375" style="44" customWidth="1"/>
    <col min="1028" max="1028" width="0.85546875" style="44" customWidth="1"/>
    <col min="1029" max="1031" width="9.7109375" style="44" customWidth="1"/>
    <col min="1032" max="1032" width="10.7109375" style="44" customWidth="1"/>
    <col min="1033" max="1033" width="0.85546875" style="44" customWidth="1"/>
    <col min="1034" max="1036" width="9.7109375" style="44" customWidth="1"/>
    <col min="1037" max="1037" width="10.7109375" style="44" customWidth="1"/>
    <col min="1038" max="1038" width="0.85546875" style="44" customWidth="1"/>
    <col min="1039" max="1039" width="8.7109375" style="44" customWidth="1"/>
    <col min="1040" max="1040" width="5" style="44" customWidth="1"/>
    <col min="1041" max="1041" width="11.7109375" style="44" bestFit="1" customWidth="1"/>
    <col min="1042" max="1282" width="11.42578125" style="44"/>
    <col min="1283" max="1283" width="15.7109375" style="44" customWidth="1"/>
    <col min="1284" max="1284" width="0.85546875" style="44" customWidth="1"/>
    <col min="1285" max="1287" width="9.7109375" style="44" customWidth="1"/>
    <col min="1288" max="1288" width="10.7109375" style="44" customWidth="1"/>
    <col min="1289" max="1289" width="0.85546875" style="44" customWidth="1"/>
    <col min="1290" max="1292" width="9.7109375" style="44" customWidth="1"/>
    <col min="1293" max="1293" width="10.7109375" style="44" customWidth="1"/>
    <col min="1294" max="1294" width="0.85546875" style="44" customWidth="1"/>
    <col min="1295" max="1295" width="8.7109375" style="44" customWidth="1"/>
    <col min="1296" max="1296" width="5" style="44" customWidth="1"/>
    <col min="1297" max="1297" width="11.7109375" style="44" bestFit="1" customWidth="1"/>
    <col min="1298" max="1538" width="11.42578125" style="44"/>
    <col min="1539" max="1539" width="15.7109375" style="44" customWidth="1"/>
    <col min="1540" max="1540" width="0.85546875" style="44" customWidth="1"/>
    <col min="1541" max="1543" width="9.7109375" style="44" customWidth="1"/>
    <col min="1544" max="1544" width="10.7109375" style="44" customWidth="1"/>
    <col min="1545" max="1545" width="0.85546875" style="44" customWidth="1"/>
    <col min="1546" max="1548" width="9.7109375" style="44" customWidth="1"/>
    <col min="1549" max="1549" width="10.7109375" style="44" customWidth="1"/>
    <col min="1550" max="1550" width="0.85546875" style="44" customWidth="1"/>
    <col min="1551" max="1551" width="8.7109375" style="44" customWidth="1"/>
    <col min="1552" max="1552" width="5" style="44" customWidth="1"/>
    <col min="1553" max="1553" width="11.7109375" style="44" bestFit="1" customWidth="1"/>
    <col min="1554" max="1794" width="11.42578125" style="44"/>
    <col min="1795" max="1795" width="15.7109375" style="44" customWidth="1"/>
    <col min="1796" max="1796" width="0.85546875" style="44" customWidth="1"/>
    <col min="1797" max="1799" width="9.7109375" style="44" customWidth="1"/>
    <col min="1800" max="1800" width="10.7109375" style="44" customWidth="1"/>
    <col min="1801" max="1801" width="0.85546875" style="44" customWidth="1"/>
    <col min="1802" max="1804" width="9.7109375" style="44" customWidth="1"/>
    <col min="1805" max="1805" width="10.7109375" style="44" customWidth="1"/>
    <col min="1806" max="1806" width="0.85546875" style="44" customWidth="1"/>
    <col min="1807" max="1807" width="8.7109375" style="44" customWidth="1"/>
    <col min="1808" max="1808" width="5" style="44" customWidth="1"/>
    <col min="1809" max="1809" width="11.7109375" style="44" bestFit="1" customWidth="1"/>
    <col min="1810" max="2050" width="11.42578125" style="44"/>
    <col min="2051" max="2051" width="15.7109375" style="44" customWidth="1"/>
    <col min="2052" max="2052" width="0.85546875" style="44" customWidth="1"/>
    <col min="2053" max="2055" width="9.7109375" style="44" customWidth="1"/>
    <col min="2056" max="2056" width="10.7109375" style="44" customWidth="1"/>
    <col min="2057" max="2057" width="0.85546875" style="44" customWidth="1"/>
    <col min="2058" max="2060" width="9.7109375" style="44" customWidth="1"/>
    <col min="2061" max="2061" width="10.7109375" style="44" customWidth="1"/>
    <col min="2062" max="2062" width="0.85546875" style="44" customWidth="1"/>
    <col min="2063" max="2063" width="8.7109375" style="44" customWidth="1"/>
    <col min="2064" max="2064" width="5" style="44" customWidth="1"/>
    <col min="2065" max="2065" width="11.7109375" style="44" bestFit="1" customWidth="1"/>
    <col min="2066" max="2306" width="11.42578125" style="44"/>
    <col min="2307" max="2307" width="15.7109375" style="44" customWidth="1"/>
    <col min="2308" max="2308" width="0.85546875" style="44" customWidth="1"/>
    <col min="2309" max="2311" width="9.7109375" style="44" customWidth="1"/>
    <col min="2312" max="2312" width="10.7109375" style="44" customWidth="1"/>
    <col min="2313" max="2313" width="0.85546875" style="44" customWidth="1"/>
    <col min="2314" max="2316" width="9.7109375" style="44" customWidth="1"/>
    <col min="2317" max="2317" width="10.7109375" style="44" customWidth="1"/>
    <col min="2318" max="2318" width="0.85546875" style="44" customWidth="1"/>
    <col min="2319" max="2319" width="8.7109375" style="44" customWidth="1"/>
    <col min="2320" max="2320" width="5" style="44" customWidth="1"/>
    <col min="2321" max="2321" width="11.7109375" style="44" bestFit="1" customWidth="1"/>
    <col min="2322" max="2562" width="11.42578125" style="44"/>
    <col min="2563" max="2563" width="15.7109375" style="44" customWidth="1"/>
    <col min="2564" max="2564" width="0.85546875" style="44" customWidth="1"/>
    <col min="2565" max="2567" width="9.7109375" style="44" customWidth="1"/>
    <col min="2568" max="2568" width="10.7109375" style="44" customWidth="1"/>
    <col min="2569" max="2569" width="0.85546875" style="44" customWidth="1"/>
    <col min="2570" max="2572" width="9.7109375" style="44" customWidth="1"/>
    <col min="2573" max="2573" width="10.7109375" style="44" customWidth="1"/>
    <col min="2574" max="2574" width="0.85546875" style="44" customWidth="1"/>
    <col min="2575" max="2575" width="8.7109375" style="44" customWidth="1"/>
    <col min="2576" max="2576" width="5" style="44" customWidth="1"/>
    <col min="2577" max="2577" width="11.7109375" style="44" bestFit="1" customWidth="1"/>
    <col min="2578" max="2818" width="11.42578125" style="44"/>
    <col min="2819" max="2819" width="15.7109375" style="44" customWidth="1"/>
    <col min="2820" max="2820" width="0.85546875" style="44" customWidth="1"/>
    <col min="2821" max="2823" width="9.7109375" style="44" customWidth="1"/>
    <col min="2824" max="2824" width="10.7109375" style="44" customWidth="1"/>
    <col min="2825" max="2825" width="0.85546875" style="44" customWidth="1"/>
    <col min="2826" max="2828" width="9.7109375" style="44" customWidth="1"/>
    <col min="2829" max="2829" width="10.7109375" style="44" customWidth="1"/>
    <col min="2830" max="2830" width="0.85546875" style="44" customWidth="1"/>
    <col min="2831" max="2831" width="8.7109375" style="44" customWidth="1"/>
    <col min="2832" max="2832" width="5" style="44" customWidth="1"/>
    <col min="2833" max="2833" width="11.7109375" style="44" bestFit="1" customWidth="1"/>
    <col min="2834" max="3074" width="11.42578125" style="44"/>
    <col min="3075" max="3075" width="15.7109375" style="44" customWidth="1"/>
    <col min="3076" max="3076" width="0.85546875" style="44" customWidth="1"/>
    <col min="3077" max="3079" width="9.7109375" style="44" customWidth="1"/>
    <col min="3080" max="3080" width="10.7109375" style="44" customWidth="1"/>
    <col min="3081" max="3081" width="0.85546875" style="44" customWidth="1"/>
    <col min="3082" max="3084" width="9.7109375" style="44" customWidth="1"/>
    <col min="3085" max="3085" width="10.7109375" style="44" customWidth="1"/>
    <col min="3086" max="3086" width="0.85546875" style="44" customWidth="1"/>
    <col min="3087" max="3087" width="8.7109375" style="44" customWidth="1"/>
    <col min="3088" max="3088" width="5" style="44" customWidth="1"/>
    <col min="3089" max="3089" width="11.7109375" style="44" bestFit="1" customWidth="1"/>
    <col min="3090" max="3330" width="11.42578125" style="44"/>
    <col min="3331" max="3331" width="15.7109375" style="44" customWidth="1"/>
    <col min="3332" max="3332" width="0.85546875" style="44" customWidth="1"/>
    <col min="3333" max="3335" width="9.7109375" style="44" customWidth="1"/>
    <col min="3336" max="3336" width="10.7109375" style="44" customWidth="1"/>
    <col min="3337" max="3337" width="0.85546875" style="44" customWidth="1"/>
    <col min="3338" max="3340" width="9.7109375" style="44" customWidth="1"/>
    <col min="3341" max="3341" width="10.7109375" style="44" customWidth="1"/>
    <col min="3342" max="3342" width="0.85546875" style="44" customWidth="1"/>
    <col min="3343" max="3343" width="8.7109375" style="44" customWidth="1"/>
    <col min="3344" max="3344" width="5" style="44" customWidth="1"/>
    <col min="3345" max="3345" width="11.7109375" style="44" bestFit="1" customWidth="1"/>
    <col min="3346" max="3586" width="11.42578125" style="44"/>
    <col min="3587" max="3587" width="15.7109375" style="44" customWidth="1"/>
    <col min="3588" max="3588" width="0.85546875" style="44" customWidth="1"/>
    <col min="3589" max="3591" width="9.7109375" style="44" customWidth="1"/>
    <col min="3592" max="3592" width="10.7109375" style="44" customWidth="1"/>
    <col min="3593" max="3593" width="0.85546875" style="44" customWidth="1"/>
    <col min="3594" max="3596" width="9.7109375" style="44" customWidth="1"/>
    <col min="3597" max="3597" width="10.7109375" style="44" customWidth="1"/>
    <col min="3598" max="3598" width="0.85546875" style="44" customWidth="1"/>
    <col min="3599" max="3599" width="8.7109375" style="44" customWidth="1"/>
    <col min="3600" max="3600" width="5" style="44" customWidth="1"/>
    <col min="3601" max="3601" width="11.7109375" style="44" bestFit="1" customWidth="1"/>
    <col min="3602" max="3842" width="11.42578125" style="44"/>
    <col min="3843" max="3843" width="15.7109375" style="44" customWidth="1"/>
    <col min="3844" max="3844" width="0.85546875" style="44" customWidth="1"/>
    <col min="3845" max="3847" width="9.7109375" style="44" customWidth="1"/>
    <col min="3848" max="3848" width="10.7109375" style="44" customWidth="1"/>
    <col min="3849" max="3849" width="0.85546875" style="44" customWidth="1"/>
    <col min="3850" max="3852" width="9.7109375" style="44" customWidth="1"/>
    <col min="3853" max="3853" width="10.7109375" style="44" customWidth="1"/>
    <col min="3854" max="3854" width="0.85546875" style="44" customWidth="1"/>
    <col min="3855" max="3855" width="8.7109375" style="44" customWidth="1"/>
    <col min="3856" max="3856" width="5" style="44" customWidth="1"/>
    <col min="3857" max="3857" width="11.7109375" style="44" bestFit="1" customWidth="1"/>
    <col min="3858" max="4098" width="11.42578125" style="44"/>
    <col min="4099" max="4099" width="15.7109375" style="44" customWidth="1"/>
    <col min="4100" max="4100" width="0.85546875" style="44" customWidth="1"/>
    <col min="4101" max="4103" width="9.7109375" style="44" customWidth="1"/>
    <col min="4104" max="4104" width="10.7109375" style="44" customWidth="1"/>
    <col min="4105" max="4105" width="0.85546875" style="44" customWidth="1"/>
    <col min="4106" max="4108" width="9.7109375" style="44" customWidth="1"/>
    <col min="4109" max="4109" width="10.7109375" style="44" customWidth="1"/>
    <col min="4110" max="4110" width="0.85546875" style="44" customWidth="1"/>
    <col min="4111" max="4111" width="8.7109375" style="44" customWidth="1"/>
    <col min="4112" max="4112" width="5" style="44" customWidth="1"/>
    <col min="4113" max="4113" width="11.7109375" style="44" bestFit="1" customWidth="1"/>
    <col min="4114" max="4354" width="11.42578125" style="44"/>
    <col min="4355" max="4355" width="15.7109375" style="44" customWidth="1"/>
    <col min="4356" max="4356" width="0.85546875" style="44" customWidth="1"/>
    <col min="4357" max="4359" width="9.7109375" style="44" customWidth="1"/>
    <col min="4360" max="4360" width="10.7109375" style="44" customWidth="1"/>
    <col min="4361" max="4361" width="0.85546875" style="44" customWidth="1"/>
    <col min="4362" max="4364" width="9.7109375" style="44" customWidth="1"/>
    <col min="4365" max="4365" width="10.7109375" style="44" customWidth="1"/>
    <col min="4366" max="4366" width="0.85546875" style="44" customWidth="1"/>
    <col min="4367" max="4367" width="8.7109375" style="44" customWidth="1"/>
    <col min="4368" max="4368" width="5" style="44" customWidth="1"/>
    <col min="4369" max="4369" width="11.7109375" style="44" bestFit="1" customWidth="1"/>
    <col min="4370" max="4610" width="11.42578125" style="44"/>
    <col min="4611" max="4611" width="15.7109375" style="44" customWidth="1"/>
    <col min="4612" max="4612" width="0.85546875" style="44" customWidth="1"/>
    <col min="4613" max="4615" width="9.7109375" style="44" customWidth="1"/>
    <col min="4616" max="4616" width="10.7109375" style="44" customWidth="1"/>
    <col min="4617" max="4617" width="0.85546875" style="44" customWidth="1"/>
    <col min="4618" max="4620" width="9.7109375" style="44" customWidth="1"/>
    <col min="4621" max="4621" width="10.7109375" style="44" customWidth="1"/>
    <col min="4622" max="4622" width="0.85546875" style="44" customWidth="1"/>
    <col min="4623" max="4623" width="8.7109375" style="44" customWidth="1"/>
    <col min="4624" max="4624" width="5" style="44" customWidth="1"/>
    <col min="4625" max="4625" width="11.7109375" style="44" bestFit="1" customWidth="1"/>
    <col min="4626" max="4866" width="11.42578125" style="44"/>
    <col min="4867" max="4867" width="15.7109375" style="44" customWidth="1"/>
    <col min="4868" max="4868" width="0.85546875" style="44" customWidth="1"/>
    <col min="4869" max="4871" width="9.7109375" style="44" customWidth="1"/>
    <col min="4872" max="4872" width="10.7109375" style="44" customWidth="1"/>
    <col min="4873" max="4873" width="0.85546875" style="44" customWidth="1"/>
    <col min="4874" max="4876" width="9.7109375" style="44" customWidth="1"/>
    <col min="4877" max="4877" width="10.7109375" style="44" customWidth="1"/>
    <col min="4878" max="4878" width="0.85546875" style="44" customWidth="1"/>
    <col min="4879" max="4879" width="8.7109375" style="44" customWidth="1"/>
    <col min="4880" max="4880" width="5" style="44" customWidth="1"/>
    <col min="4881" max="4881" width="11.7109375" style="44" bestFit="1" customWidth="1"/>
    <col min="4882" max="5122" width="11.42578125" style="44"/>
    <col min="5123" max="5123" width="15.7109375" style="44" customWidth="1"/>
    <col min="5124" max="5124" width="0.85546875" style="44" customWidth="1"/>
    <col min="5125" max="5127" width="9.7109375" style="44" customWidth="1"/>
    <col min="5128" max="5128" width="10.7109375" style="44" customWidth="1"/>
    <col min="5129" max="5129" width="0.85546875" style="44" customWidth="1"/>
    <col min="5130" max="5132" width="9.7109375" style="44" customWidth="1"/>
    <col min="5133" max="5133" width="10.7109375" style="44" customWidth="1"/>
    <col min="5134" max="5134" width="0.85546875" style="44" customWidth="1"/>
    <col min="5135" max="5135" width="8.7109375" style="44" customWidth="1"/>
    <col min="5136" max="5136" width="5" style="44" customWidth="1"/>
    <col min="5137" max="5137" width="11.7109375" style="44" bestFit="1" customWidth="1"/>
    <col min="5138" max="5378" width="11.42578125" style="44"/>
    <col min="5379" max="5379" width="15.7109375" style="44" customWidth="1"/>
    <col min="5380" max="5380" width="0.85546875" style="44" customWidth="1"/>
    <col min="5381" max="5383" width="9.7109375" style="44" customWidth="1"/>
    <col min="5384" max="5384" width="10.7109375" style="44" customWidth="1"/>
    <col min="5385" max="5385" width="0.85546875" style="44" customWidth="1"/>
    <col min="5386" max="5388" width="9.7109375" style="44" customWidth="1"/>
    <col min="5389" max="5389" width="10.7109375" style="44" customWidth="1"/>
    <col min="5390" max="5390" width="0.85546875" style="44" customWidth="1"/>
    <col min="5391" max="5391" width="8.7109375" style="44" customWidth="1"/>
    <col min="5392" max="5392" width="5" style="44" customWidth="1"/>
    <col min="5393" max="5393" width="11.7109375" style="44" bestFit="1" customWidth="1"/>
    <col min="5394" max="5634" width="11.42578125" style="44"/>
    <col min="5635" max="5635" width="15.7109375" style="44" customWidth="1"/>
    <col min="5636" max="5636" width="0.85546875" style="44" customWidth="1"/>
    <col min="5637" max="5639" width="9.7109375" style="44" customWidth="1"/>
    <col min="5640" max="5640" width="10.7109375" style="44" customWidth="1"/>
    <col min="5641" max="5641" width="0.85546875" style="44" customWidth="1"/>
    <col min="5642" max="5644" width="9.7109375" style="44" customWidth="1"/>
    <col min="5645" max="5645" width="10.7109375" style="44" customWidth="1"/>
    <col min="5646" max="5646" width="0.85546875" style="44" customWidth="1"/>
    <col min="5647" max="5647" width="8.7109375" style="44" customWidth="1"/>
    <col min="5648" max="5648" width="5" style="44" customWidth="1"/>
    <col min="5649" max="5649" width="11.7109375" style="44" bestFit="1" customWidth="1"/>
    <col min="5650" max="5890" width="11.42578125" style="44"/>
    <col min="5891" max="5891" width="15.7109375" style="44" customWidth="1"/>
    <col min="5892" max="5892" width="0.85546875" style="44" customWidth="1"/>
    <col min="5893" max="5895" width="9.7109375" style="44" customWidth="1"/>
    <col min="5896" max="5896" width="10.7109375" style="44" customWidth="1"/>
    <col min="5897" max="5897" width="0.85546875" style="44" customWidth="1"/>
    <col min="5898" max="5900" width="9.7109375" style="44" customWidth="1"/>
    <col min="5901" max="5901" width="10.7109375" style="44" customWidth="1"/>
    <col min="5902" max="5902" width="0.85546875" style="44" customWidth="1"/>
    <col min="5903" max="5903" width="8.7109375" style="44" customWidth="1"/>
    <col min="5904" max="5904" width="5" style="44" customWidth="1"/>
    <col min="5905" max="5905" width="11.7109375" style="44" bestFit="1" customWidth="1"/>
    <col min="5906" max="6146" width="11.42578125" style="44"/>
    <col min="6147" max="6147" width="15.7109375" style="44" customWidth="1"/>
    <col min="6148" max="6148" width="0.85546875" style="44" customWidth="1"/>
    <col min="6149" max="6151" width="9.7109375" style="44" customWidth="1"/>
    <col min="6152" max="6152" width="10.7109375" style="44" customWidth="1"/>
    <col min="6153" max="6153" width="0.85546875" style="44" customWidth="1"/>
    <col min="6154" max="6156" width="9.7109375" style="44" customWidth="1"/>
    <col min="6157" max="6157" width="10.7109375" style="44" customWidth="1"/>
    <col min="6158" max="6158" width="0.85546875" style="44" customWidth="1"/>
    <col min="6159" max="6159" width="8.7109375" style="44" customWidth="1"/>
    <col min="6160" max="6160" width="5" style="44" customWidth="1"/>
    <col min="6161" max="6161" width="11.7109375" style="44" bestFit="1" customWidth="1"/>
    <col min="6162" max="6402" width="11.42578125" style="44"/>
    <col min="6403" max="6403" width="15.7109375" style="44" customWidth="1"/>
    <col min="6404" max="6404" width="0.85546875" style="44" customWidth="1"/>
    <col min="6405" max="6407" width="9.7109375" style="44" customWidth="1"/>
    <col min="6408" max="6408" width="10.7109375" style="44" customWidth="1"/>
    <col min="6409" max="6409" width="0.85546875" style="44" customWidth="1"/>
    <col min="6410" max="6412" width="9.7109375" style="44" customWidth="1"/>
    <col min="6413" max="6413" width="10.7109375" style="44" customWidth="1"/>
    <col min="6414" max="6414" width="0.85546875" style="44" customWidth="1"/>
    <col min="6415" max="6415" width="8.7109375" style="44" customWidth="1"/>
    <col min="6416" max="6416" width="5" style="44" customWidth="1"/>
    <col min="6417" max="6417" width="11.7109375" style="44" bestFit="1" customWidth="1"/>
    <col min="6418" max="6658" width="11.42578125" style="44"/>
    <col min="6659" max="6659" width="15.7109375" style="44" customWidth="1"/>
    <col min="6660" max="6660" width="0.85546875" style="44" customWidth="1"/>
    <col min="6661" max="6663" width="9.7109375" style="44" customWidth="1"/>
    <col min="6664" max="6664" width="10.7109375" style="44" customWidth="1"/>
    <col min="6665" max="6665" width="0.85546875" style="44" customWidth="1"/>
    <col min="6666" max="6668" width="9.7109375" style="44" customWidth="1"/>
    <col min="6669" max="6669" width="10.7109375" style="44" customWidth="1"/>
    <col min="6670" max="6670" width="0.85546875" style="44" customWidth="1"/>
    <col min="6671" max="6671" width="8.7109375" style="44" customWidth="1"/>
    <col min="6672" max="6672" width="5" style="44" customWidth="1"/>
    <col min="6673" max="6673" width="11.7109375" style="44" bestFit="1" customWidth="1"/>
    <col min="6674" max="6914" width="11.42578125" style="44"/>
    <col min="6915" max="6915" width="15.7109375" style="44" customWidth="1"/>
    <col min="6916" max="6916" width="0.85546875" style="44" customWidth="1"/>
    <col min="6917" max="6919" width="9.7109375" style="44" customWidth="1"/>
    <col min="6920" max="6920" width="10.7109375" style="44" customWidth="1"/>
    <col min="6921" max="6921" width="0.85546875" style="44" customWidth="1"/>
    <col min="6922" max="6924" width="9.7109375" style="44" customWidth="1"/>
    <col min="6925" max="6925" width="10.7109375" style="44" customWidth="1"/>
    <col min="6926" max="6926" width="0.85546875" style="44" customWidth="1"/>
    <col min="6927" max="6927" width="8.7109375" style="44" customWidth="1"/>
    <col min="6928" max="6928" width="5" style="44" customWidth="1"/>
    <col min="6929" max="6929" width="11.7109375" style="44" bestFit="1" customWidth="1"/>
    <col min="6930" max="7170" width="11.42578125" style="44"/>
    <col min="7171" max="7171" width="15.7109375" style="44" customWidth="1"/>
    <col min="7172" max="7172" width="0.85546875" style="44" customWidth="1"/>
    <col min="7173" max="7175" width="9.7109375" style="44" customWidth="1"/>
    <col min="7176" max="7176" width="10.7109375" style="44" customWidth="1"/>
    <col min="7177" max="7177" width="0.85546875" style="44" customWidth="1"/>
    <col min="7178" max="7180" width="9.7109375" style="44" customWidth="1"/>
    <col min="7181" max="7181" width="10.7109375" style="44" customWidth="1"/>
    <col min="7182" max="7182" width="0.85546875" style="44" customWidth="1"/>
    <col min="7183" max="7183" width="8.7109375" style="44" customWidth="1"/>
    <col min="7184" max="7184" width="5" style="44" customWidth="1"/>
    <col min="7185" max="7185" width="11.7109375" style="44" bestFit="1" customWidth="1"/>
    <col min="7186" max="7426" width="11.42578125" style="44"/>
    <col min="7427" max="7427" width="15.7109375" style="44" customWidth="1"/>
    <col min="7428" max="7428" width="0.85546875" style="44" customWidth="1"/>
    <col min="7429" max="7431" width="9.7109375" style="44" customWidth="1"/>
    <col min="7432" max="7432" width="10.7109375" style="44" customWidth="1"/>
    <col min="7433" max="7433" width="0.85546875" style="44" customWidth="1"/>
    <col min="7434" max="7436" width="9.7109375" style="44" customWidth="1"/>
    <col min="7437" max="7437" width="10.7109375" style="44" customWidth="1"/>
    <col min="7438" max="7438" width="0.85546875" style="44" customWidth="1"/>
    <col min="7439" max="7439" width="8.7109375" style="44" customWidth="1"/>
    <col min="7440" max="7440" width="5" style="44" customWidth="1"/>
    <col min="7441" max="7441" width="11.7109375" style="44" bestFit="1" customWidth="1"/>
    <col min="7442" max="7682" width="11.42578125" style="44"/>
    <col min="7683" max="7683" width="15.7109375" style="44" customWidth="1"/>
    <col min="7684" max="7684" width="0.85546875" style="44" customWidth="1"/>
    <col min="7685" max="7687" width="9.7109375" style="44" customWidth="1"/>
    <col min="7688" max="7688" width="10.7109375" style="44" customWidth="1"/>
    <col min="7689" max="7689" width="0.85546875" style="44" customWidth="1"/>
    <col min="7690" max="7692" width="9.7109375" style="44" customWidth="1"/>
    <col min="7693" max="7693" width="10.7109375" style="44" customWidth="1"/>
    <col min="7694" max="7694" width="0.85546875" style="44" customWidth="1"/>
    <col min="7695" max="7695" width="8.7109375" style="44" customWidth="1"/>
    <col min="7696" max="7696" width="5" style="44" customWidth="1"/>
    <col min="7697" max="7697" width="11.7109375" style="44" bestFit="1" customWidth="1"/>
    <col min="7698" max="7938" width="11.42578125" style="44"/>
    <col min="7939" max="7939" width="15.7109375" style="44" customWidth="1"/>
    <col min="7940" max="7940" width="0.85546875" style="44" customWidth="1"/>
    <col min="7941" max="7943" width="9.7109375" style="44" customWidth="1"/>
    <col min="7944" max="7944" width="10.7109375" style="44" customWidth="1"/>
    <col min="7945" max="7945" width="0.85546875" style="44" customWidth="1"/>
    <col min="7946" max="7948" width="9.7109375" style="44" customWidth="1"/>
    <col min="7949" max="7949" width="10.7109375" style="44" customWidth="1"/>
    <col min="7950" max="7950" width="0.85546875" style="44" customWidth="1"/>
    <col min="7951" max="7951" width="8.7109375" style="44" customWidth="1"/>
    <col min="7952" max="7952" width="5" style="44" customWidth="1"/>
    <col min="7953" max="7953" width="11.7109375" style="44" bestFit="1" customWidth="1"/>
    <col min="7954" max="8194" width="11.42578125" style="44"/>
    <col min="8195" max="8195" width="15.7109375" style="44" customWidth="1"/>
    <col min="8196" max="8196" width="0.85546875" style="44" customWidth="1"/>
    <col min="8197" max="8199" width="9.7109375" style="44" customWidth="1"/>
    <col min="8200" max="8200" width="10.7109375" style="44" customWidth="1"/>
    <col min="8201" max="8201" width="0.85546875" style="44" customWidth="1"/>
    <col min="8202" max="8204" width="9.7109375" style="44" customWidth="1"/>
    <col min="8205" max="8205" width="10.7109375" style="44" customWidth="1"/>
    <col min="8206" max="8206" width="0.85546875" style="44" customWidth="1"/>
    <col min="8207" max="8207" width="8.7109375" style="44" customWidth="1"/>
    <col min="8208" max="8208" width="5" style="44" customWidth="1"/>
    <col min="8209" max="8209" width="11.7109375" style="44" bestFit="1" customWidth="1"/>
    <col min="8210" max="8450" width="11.42578125" style="44"/>
    <col min="8451" max="8451" width="15.7109375" style="44" customWidth="1"/>
    <col min="8452" max="8452" width="0.85546875" style="44" customWidth="1"/>
    <col min="8453" max="8455" width="9.7109375" style="44" customWidth="1"/>
    <col min="8456" max="8456" width="10.7109375" style="44" customWidth="1"/>
    <col min="8457" max="8457" width="0.85546875" style="44" customWidth="1"/>
    <col min="8458" max="8460" width="9.7109375" style="44" customWidth="1"/>
    <col min="8461" max="8461" width="10.7109375" style="44" customWidth="1"/>
    <col min="8462" max="8462" width="0.85546875" style="44" customWidth="1"/>
    <col min="8463" max="8463" width="8.7109375" style="44" customWidth="1"/>
    <col min="8464" max="8464" width="5" style="44" customWidth="1"/>
    <col min="8465" max="8465" width="11.7109375" style="44" bestFit="1" customWidth="1"/>
    <col min="8466" max="8706" width="11.42578125" style="44"/>
    <col min="8707" max="8707" width="15.7109375" style="44" customWidth="1"/>
    <col min="8708" max="8708" width="0.85546875" style="44" customWidth="1"/>
    <col min="8709" max="8711" width="9.7109375" style="44" customWidth="1"/>
    <col min="8712" max="8712" width="10.7109375" style="44" customWidth="1"/>
    <col min="8713" max="8713" width="0.85546875" style="44" customWidth="1"/>
    <col min="8714" max="8716" width="9.7109375" style="44" customWidth="1"/>
    <col min="8717" max="8717" width="10.7109375" style="44" customWidth="1"/>
    <col min="8718" max="8718" width="0.85546875" style="44" customWidth="1"/>
    <col min="8719" max="8719" width="8.7109375" style="44" customWidth="1"/>
    <col min="8720" max="8720" width="5" style="44" customWidth="1"/>
    <col min="8721" max="8721" width="11.7109375" style="44" bestFit="1" customWidth="1"/>
    <col min="8722" max="8962" width="11.42578125" style="44"/>
    <col min="8963" max="8963" width="15.7109375" style="44" customWidth="1"/>
    <col min="8964" max="8964" width="0.85546875" style="44" customWidth="1"/>
    <col min="8965" max="8967" width="9.7109375" style="44" customWidth="1"/>
    <col min="8968" max="8968" width="10.7109375" style="44" customWidth="1"/>
    <col min="8969" max="8969" width="0.85546875" style="44" customWidth="1"/>
    <col min="8970" max="8972" width="9.7109375" style="44" customWidth="1"/>
    <col min="8973" max="8973" width="10.7109375" style="44" customWidth="1"/>
    <col min="8974" max="8974" width="0.85546875" style="44" customWidth="1"/>
    <col min="8975" max="8975" width="8.7109375" style="44" customWidth="1"/>
    <col min="8976" max="8976" width="5" style="44" customWidth="1"/>
    <col min="8977" max="8977" width="11.7109375" style="44" bestFit="1" customWidth="1"/>
    <col min="8978" max="9218" width="11.42578125" style="44"/>
    <col min="9219" max="9219" width="15.7109375" style="44" customWidth="1"/>
    <col min="9220" max="9220" width="0.85546875" style="44" customWidth="1"/>
    <col min="9221" max="9223" width="9.7109375" style="44" customWidth="1"/>
    <col min="9224" max="9224" width="10.7109375" style="44" customWidth="1"/>
    <col min="9225" max="9225" width="0.85546875" style="44" customWidth="1"/>
    <col min="9226" max="9228" width="9.7109375" style="44" customWidth="1"/>
    <col min="9229" max="9229" width="10.7109375" style="44" customWidth="1"/>
    <col min="9230" max="9230" width="0.85546875" style="44" customWidth="1"/>
    <col min="9231" max="9231" width="8.7109375" style="44" customWidth="1"/>
    <col min="9232" max="9232" width="5" style="44" customWidth="1"/>
    <col min="9233" max="9233" width="11.7109375" style="44" bestFit="1" customWidth="1"/>
    <col min="9234" max="9474" width="11.42578125" style="44"/>
    <col min="9475" max="9475" width="15.7109375" style="44" customWidth="1"/>
    <col min="9476" max="9476" width="0.85546875" style="44" customWidth="1"/>
    <col min="9477" max="9479" width="9.7109375" style="44" customWidth="1"/>
    <col min="9480" max="9480" width="10.7109375" style="44" customWidth="1"/>
    <col min="9481" max="9481" width="0.85546875" style="44" customWidth="1"/>
    <col min="9482" max="9484" width="9.7109375" style="44" customWidth="1"/>
    <col min="9485" max="9485" width="10.7109375" style="44" customWidth="1"/>
    <col min="9486" max="9486" width="0.85546875" style="44" customWidth="1"/>
    <col min="9487" max="9487" width="8.7109375" style="44" customWidth="1"/>
    <col min="9488" max="9488" width="5" style="44" customWidth="1"/>
    <col min="9489" max="9489" width="11.7109375" style="44" bestFit="1" customWidth="1"/>
    <col min="9490" max="9730" width="11.42578125" style="44"/>
    <col min="9731" max="9731" width="15.7109375" style="44" customWidth="1"/>
    <col min="9732" max="9732" width="0.85546875" style="44" customWidth="1"/>
    <col min="9733" max="9735" width="9.7109375" style="44" customWidth="1"/>
    <col min="9736" max="9736" width="10.7109375" style="44" customWidth="1"/>
    <col min="9737" max="9737" width="0.85546875" style="44" customWidth="1"/>
    <col min="9738" max="9740" width="9.7109375" style="44" customWidth="1"/>
    <col min="9741" max="9741" width="10.7109375" style="44" customWidth="1"/>
    <col min="9742" max="9742" width="0.85546875" style="44" customWidth="1"/>
    <col min="9743" max="9743" width="8.7109375" style="44" customWidth="1"/>
    <col min="9744" max="9744" width="5" style="44" customWidth="1"/>
    <col min="9745" max="9745" width="11.7109375" style="44" bestFit="1" customWidth="1"/>
    <col min="9746" max="9986" width="11.42578125" style="44"/>
    <col min="9987" max="9987" width="15.7109375" style="44" customWidth="1"/>
    <col min="9988" max="9988" width="0.85546875" style="44" customWidth="1"/>
    <col min="9989" max="9991" width="9.7109375" style="44" customWidth="1"/>
    <col min="9992" max="9992" width="10.7109375" style="44" customWidth="1"/>
    <col min="9993" max="9993" width="0.85546875" style="44" customWidth="1"/>
    <col min="9994" max="9996" width="9.7109375" style="44" customWidth="1"/>
    <col min="9997" max="9997" width="10.7109375" style="44" customWidth="1"/>
    <col min="9998" max="9998" width="0.85546875" style="44" customWidth="1"/>
    <col min="9999" max="9999" width="8.7109375" style="44" customWidth="1"/>
    <col min="10000" max="10000" width="5" style="44" customWidth="1"/>
    <col min="10001" max="10001" width="11.7109375" style="44" bestFit="1" customWidth="1"/>
    <col min="10002" max="10242" width="11.42578125" style="44"/>
    <col min="10243" max="10243" width="15.7109375" style="44" customWidth="1"/>
    <col min="10244" max="10244" width="0.85546875" style="44" customWidth="1"/>
    <col min="10245" max="10247" width="9.7109375" style="44" customWidth="1"/>
    <col min="10248" max="10248" width="10.7109375" style="44" customWidth="1"/>
    <col min="10249" max="10249" width="0.85546875" style="44" customWidth="1"/>
    <col min="10250" max="10252" width="9.7109375" style="44" customWidth="1"/>
    <col min="10253" max="10253" width="10.7109375" style="44" customWidth="1"/>
    <col min="10254" max="10254" width="0.85546875" style="44" customWidth="1"/>
    <col min="10255" max="10255" width="8.7109375" style="44" customWidth="1"/>
    <col min="10256" max="10256" width="5" style="44" customWidth="1"/>
    <col min="10257" max="10257" width="11.7109375" style="44" bestFit="1" customWidth="1"/>
    <col min="10258" max="10498" width="11.42578125" style="44"/>
    <col min="10499" max="10499" width="15.7109375" style="44" customWidth="1"/>
    <col min="10500" max="10500" width="0.85546875" style="44" customWidth="1"/>
    <col min="10501" max="10503" width="9.7109375" style="44" customWidth="1"/>
    <col min="10504" max="10504" width="10.7109375" style="44" customWidth="1"/>
    <col min="10505" max="10505" width="0.85546875" style="44" customWidth="1"/>
    <col min="10506" max="10508" width="9.7109375" style="44" customWidth="1"/>
    <col min="10509" max="10509" width="10.7109375" style="44" customWidth="1"/>
    <col min="10510" max="10510" width="0.85546875" style="44" customWidth="1"/>
    <col min="10511" max="10511" width="8.7109375" style="44" customWidth="1"/>
    <col min="10512" max="10512" width="5" style="44" customWidth="1"/>
    <col min="10513" max="10513" width="11.7109375" style="44" bestFit="1" customWidth="1"/>
    <col min="10514" max="10754" width="11.42578125" style="44"/>
    <col min="10755" max="10755" width="15.7109375" style="44" customWidth="1"/>
    <col min="10756" max="10756" width="0.85546875" style="44" customWidth="1"/>
    <col min="10757" max="10759" width="9.7109375" style="44" customWidth="1"/>
    <col min="10760" max="10760" width="10.7109375" style="44" customWidth="1"/>
    <col min="10761" max="10761" width="0.85546875" style="44" customWidth="1"/>
    <col min="10762" max="10764" width="9.7109375" style="44" customWidth="1"/>
    <col min="10765" max="10765" width="10.7109375" style="44" customWidth="1"/>
    <col min="10766" max="10766" width="0.85546875" style="44" customWidth="1"/>
    <col min="10767" max="10767" width="8.7109375" style="44" customWidth="1"/>
    <col min="10768" max="10768" width="5" style="44" customWidth="1"/>
    <col min="10769" max="10769" width="11.7109375" style="44" bestFit="1" customWidth="1"/>
    <col min="10770" max="11010" width="11.42578125" style="44"/>
    <col min="11011" max="11011" width="15.7109375" style="44" customWidth="1"/>
    <col min="11012" max="11012" width="0.85546875" style="44" customWidth="1"/>
    <col min="11013" max="11015" width="9.7109375" style="44" customWidth="1"/>
    <col min="11016" max="11016" width="10.7109375" style="44" customWidth="1"/>
    <col min="11017" max="11017" width="0.85546875" style="44" customWidth="1"/>
    <col min="11018" max="11020" width="9.7109375" style="44" customWidth="1"/>
    <col min="11021" max="11021" width="10.7109375" style="44" customWidth="1"/>
    <col min="11022" max="11022" width="0.85546875" style="44" customWidth="1"/>
    <col min="11023" max="11023" width="8.7109375" style="44" customWidth="1"/>
    <col min="11024" max="11024" width="5" style="44" customWidth="1"/>
    <col min="11025" max="11025" width="11.7109375" style="44" bestFit="1" customWidth="1"/>
    <col min="11026" max="11266" width="11.42578125" style="44"/>
    <col min="11267" max="11267" width="15.7109375" style="44" customWidth="1"/>
    <col min="11268" max="11268" width="0.85546875" style="44" customWidth="1"/>
    <col min="11269" max="11271" width="9.7109375" style="44" customWidth="1"/>
    <col min="11272" max="11272" width="10.7109375" style="44" customWidth="1"/>
    <col min="11273" max="11273" width="0.85546875" style="44" customWidth="1"/>
    <col min="11274" max="11276" width="9.7109375" style="44" customWidth="1"/>
    <col min="11277" max="11277" width="10.7109375" style="44" customWidth="1"/>
    <col min="11278" max="11278" width="0.85546875" style="44" customWidth="1"/>
    <col min="11279" max="11279" width="8.7109375" style="44" customWidth="1"/>
    <col min="11280" max="11280" width="5" style="44" customWidth="1"/>
    <col min="11281" max="11281" width="11.7109375" style="44" bestFit="1" customWidth="1"/>
    <col min="11282" max="11522" width="11.42578125" style="44"/>
    <col min="11523" max="11523" width="15.7109375" style="44" customWidth="1"/>
    <col min="11524" max="11524" width="0.85546875" style="44" customWidth="1"/>
    <col min="11525" max="11527" width="9.7109375" style="44" customWidth="1"/>
    <col min="11528" max="11528" width="10.7109375" style="44" customWidth="1"/>
    <col min="11529" max="11529" width="0.85546875" style="44" customWidth="1"/>
    <col min="11530" max="11532" width="9.7109375" style="44" customWidth="1"/>
    <col min="11533" max="11533" width="10.7109375" style="44" customWidth="1"/>
    <col min="11534" max="11534" width="0.85546875" style="44" customWidth="1"/>
    <col min="11535" max="11535" width="8.7109375" style="44" customWidth="1"/>
    <col min="11536" max="11536" width="5" style="44" customWidth="1"/>
    <col min="11537" max="11537" width="11.7109375" style="44" bestFit="1" customWidth="1"/>
    <col min="11538" max="11778" width="11.42578125" style="44"/>
    <col min="11779" max="11779" width="15.7109375" style="44" customWidth="1"/>
    <col min="11780" max="11780" width="0.85546875" style="44" customWidth="1"/>
    <col min="11781" max="11783" width="9.7109375" style="44" customWidth="1"/>
    <col min="11784" max="11784" width="10.7109375" style="44" customWidth="1"/>
    <col min="11785" max="11785" width="0.85546875" style="44" customWidth="1"/>
    <col min="11786" max="11788" width="9.7109375" style="44" customWidth="1"/>
    <col min="11789" max="11789" width="10.7109375" style="44" customWidth="1"/>
    <col min="11790" max="11790" width="0.85546875" style="44" customWidth="1"/>
    <col min="11791" max="11791" width="8.7109375" style="44" customWidth="1"/>
    <col min="11792" max="11792" width="5" style="44" customWidth="1"/>
    <col min="11793" max="11793" width="11.7109375" style="44" bestFit="1" customWidth="1"/>
    <col min="11794" max="12034" width="11.42578125" style="44"/>
    <col min="12035" max="12035" width="15.7109375" style="44" customWidth="1"/>
    <col min="12036" max="12036" width="0.85546875" style="44" customWidth="1"/>
    <col min="12037" max="12039" width="9.7109375" style="44" customWidth="1"/>
    <col min="12040" max="12040" width="10.7109375" style="44" customWidth="1"/>
    <col min="12041" max="12041" width="0.85546875" style="44" customWidth="1"/>
    <col min="12042" max="12044" width="9.7109375" style="44" customWidth="1"/>
    <col min="12045" max="12045" width="10.7109375" style="44" customWidth="1"/>
    <col min="12046" max="12046" width="0.85546875" style="44" customWidth="1"/>
    <col min="12047" max="12047" width="8.7109375" style="44" customWidth="1"/>
    <col min="12048" max="12048" width="5" style="44" customWidth="1"/>
    <col min="12049" max="12049" width="11.7109375" style="44" bestFit="1" customWidth="1"/>
    <col min="12050" max="12290" width="11.42578125" style="44"/>
    <col min="12291" max="12291" width="15.7109375" style="44" customWidth="1"/>
    <col min="12292" max="12292" width="0.85546875" style="44" customWidth="1"/>
    <col min="12293" max="12295" width="9.7109375" style="44" customWidth="1"/>
    <col min="12296" max="12296" width="10.7109375" style="44" customWidth="1"/>
    <col min="12297" max="12297" width="0.85546875" style="44" customWidth="1"/>
    <col min="12298" max="12300" width="9.7109375" style="44" customWidth="1"/>
    <col min="12301" max="12301" width="10.7109375" style="44" customWidth="1"/>
    <col min="12302" max="12302" width="0.85546875" style="44" customWidth="1"/>
    <col min="12303" max="12303" width="8.7109375" style="44" customWidth="1"/>
    <col min="12304" max="12304" width="5" style="44" customWidth="1"/>
    <col min="12305" max="12305" width="11.7109375" style="44" bestFit="1" customWidth="1"/>
    <col min="12306" max="12546" width="11.42578125" style="44"/>
    <col min="12547" max="12547" width="15.7109375" style="44" customWidth="1"/>
    <col min="12548" max="12548" width="0.85546875" style="44" customWidth="1"/>
    <col min="12549" max="12551" width="9.7109375" style="44" customWidth="1"/>
    <col min="12552" max="12552" width="10.7109375" style="44" customWidth="1"/>
    <col min="12553" max="12553" width="0.85546875" style="44" customWidth="1"/>
    <col min="12554" max="12556" width="9.7109375" style="44" customWidth="1"/>
    <col min="12557" max="12557" width="10.7109375" style="44" customWidth="1"/>
    <col min="12558" max="12558" width="0.85546875" style="44" customWidth="1"/>
    <col min="12559" max="12559" width="8.7109375" style="44" customWidth="1"/>
    <col min="12560" max="12560" width="5" style="44" customWidth="1"/>
    <col min="12561" max="12561" width="11.7109375" style="44" bestFit="1" customWidth="1"/>
    <col min="12562" max="12802" width="11.42578125" style="44"/>
    <col min="12803" max="12803" width="15.7109375" style="44" customWidth="1"/>
    <col min="12804" max="12804" width="0.85546875" style="44" customWidth="1"/>
    <col min="12805" max="12807" width="9.7109375" style="44" customWidth="1"/>
    <col min="12808" max="12808" width="10.7109375" style="44" customWidth="1"/>
    <col min="12809" max="12809" width="0.85546875" style="44" customWidth="1"/>
    <col min="12810" max="12812" width="9.7109375" style="44" customWidth="1"/>
    <col min="12813" max="12813" width="10.7109375" style="44" customWidth="1"/>
    <col min="12814" max="12814" width="0.85546875" style="44" customWidth="1"/>
    <col min="12815" max="12815" width="8.7109375" style="44" customWidth="1"/>
    <col min="12816" max="12816" width="5" style="44" customWidth="1"/>
    <col min="12817" max="12817" width="11.7109375" style="44" bestFit="1" customWidth="1"/>
    <col min="12818" max="13058" width="11.42578125" style="44"/>
    <col min="13059" max="13059" width="15.7109375" style="44" customWidth="1"/>
    <col min="13060" max="13060" width="0.85546875" style="44" customWidth="1"/>
    <col min="13061" max="13063" width="9.7109375" style="44" customWidth="1"/>
    <col min="13064" max="13064" width="10.7109375" style="44" customWidth="1"/>
    <col min="13065" max="13065" width="0.85546875" style="44" customWidth="1"/>
    <col min="13066" max="13068" width="9.7109375" style="44" customWidth="1"/>
    <col min="13069" max="13069" width="10.7109375" style="44" customWidth="1"/>
    <col min="13070" max="13070" width="0.85546875" style="44" customWidth="1"/>
    <col min="13071" max="13071" width="8.7109375" style="44" customWidth="1"/>
    <col min="13072" max="13072" width="5" style="44" customWidth="1"/>
    <col min="13073" max="13073" width="11.7109375" style="44" bestFit="1" customWidth="1"/>
    <col min="13074" max="13314" width="11.42578125" style="44"/>
    <col min="13315" max="13315" width="15.7109375" style="44" customWidth="1"/>
    <col min="13316" max="13316" width="0.85546875" style="44" customWidth="1"/>
    <col min="13317" max="13319" width="9.7109375" style="44" customWidth="1"/>
    <col min="13320" max="13320" width="10.7109375" style="44" customWidth="1"/>
    <col min="13321" max="13321" width="0.85546875" style="44" customWidth="1"/>
    <col min="13322" max="13324" width="9.7109375" style="44" customWidth="1"/>
    <col min="13325" max="13325" width="10.7109375" style="44" customWidth="1"/>
    <col min="13326" max="13326" width="0.85546875" style="44" customWidth="1"/>
    <col min="13327" max="13327" width="8.7109375" style="44" customWidth="1"/>
    <col min="13328" max="13328" width="5" style="44" customWidth="1"/>
    <col min="13329" max="13329" width="11.7109375" style="44" bestFit="1" customWidth="1"/>
    <col min="13330" max="13570" width="11.42578125" style="44"/>
    <col min="13571" max="13571" width="15.7109375" style="44" customWidth="1"/>
    <col min="13572" max="13572" width="0.85546875" style="44" customWidth="1"/>
    <col min="13573" max="13575" width="9.7109375" style="44" customWidth="1"/>
    <col min="13576" max="13576" width="10.7109375" style="44" customWidth="1"/>
    <col min="13577" max="13577" width="0.85546875" style="44" customWidth="1"/>
    <col min="13578" max="13580" width="9.7109375" style="44" customWidth="1"/>
    <col min="13581" max="13581" width="10.7109375" style="44" customWidth="1"/>
    <col min="13582" max="13582" width="0.85546875" style="44" customWidth="1"/>
    <col min="13583" max="13583" width="8.7109375" style="44" customWidth="1"/>
    <col min="13584" max="13584" width="5" style="44" customWidth="1"/>
    <col min="13585" max="13585" width="11.7109375" style="44" bestFit="1" customWidth="1"/>
    <col min="13586" max="13826" width="11.42578125" style="44"/>
    <col min="13827" max="13827" width="15.7109375" style="44" customWidth="1"/>
    <col min="13828" max="13828" width="0.85546875" style="44" customWidth="1"/>
    <col min="13829" max="13831" width="9.7109375" style="44" customWidth="1"/>
    <col min="13832" max="13832" width="10.7109375" style="44" customWidth="1"/>
    <col min="13833" max="13833" width="0.85546875" style="44" customWidth="1"/>
    <col min="13834" max="13836" width="9.7109375" style="44" customWidth="1"/>
    <col min="13837" max="13837" width="10.7109375" style="44" customWidth="1"/>
    <col min="13838" max="13838" width="0.85546875" style="44" customWidth="1"/>
    <col min="13839" max="13839" width="8.7109375" style="44" customWidth="1"/>
    <col min="13840" max="13840" width="5" style="44" customWidth="1"/>
    <col min="13841" max="13841" width="11.7109375" style="44" bestFit="1" customWidth="1"/>
    <col min="13842" max="14082" width="11.42578125" style="44"/>
    <col min="14083" max="14083" width="15.7109375" style="44" customWidth="1"/>
    <col min="14084" max="14084" width="0.85546875" style="44" customWidth="1"/>
    <col min="14085" max="14087" width="9.7109375" style="44" customWidth="1"/>
    <col min="14088" max="14088" width="10.7109375" style="44" customWidth="1"/>
    <col min="14089" max="14089" width="0.85546875" style="44" customWidth="1"/>
    <col min="14090" max="14092" width="9.7109375" style="44" customWidth="1"/>
    <col min="14093" max="14093" width="10.7109375" style="44" customWidth="1"/>
    <col min="14094" max="14094" width="0.85546875" style="44" customWidth="1"/>
    <col min="14095" max="14095" width="8.7109375" style="44" customWidth="1"/>
    <col min="14096" max="14096" width="5" style="44" customWidth="1"/>
    <col min="14097" max="14097" width="11.7109375" style="44" bestFit="1" customWidth="1"/>
    <col min="14098" max="14338" width="11.42578125" style="44"/>
    <col min="14339" max="14339" width="15.7109375" style="44" customWidth="1"/>
    <col min="14340" max="14340" width="0.85546875" style="44" customWidth="1"/>
    <col min="14341" max="14343" width="9.7109375" style="44" customWidth="1"/>
    <col min="14344" max="14344" width="10.7109375" style="44" customWidth="1"/>
    <col min="14345" max="14345" width="0.85546875" style="44" customWidth="1"/>
    <col min="14346" max="14348" width="9.7109375" style="44" customWidth="1"/>
    <col min="14349" max="14349" width="10.7109375" style="44" customWidth="1"/>
    <col min="14350" max="14350" width="0.85546875" style="44" customWidth="1"/>
    <col min="14351" max="14351" width="8.7109375" style="44" customWidth="1"/>
    <col min="14352" max="14352" width="5" style="44" customWidth="1"/>
    <col min="14353" max="14353" width="11.7109375" style="44" bestFit="1" customWidth="1"/>
    <col min="14354" max="14594" width="11.42578125" style="44"/>
    <col min="14595" max="14595" width="15.7109375" style="44" customWidth="1"/>
    <col min="14596" max="14596" width="0.85546875" style="44" customWidth="1"/>
    <col min="14597" max="14599" width="9.7109375" style="44" customWidth="1"/>
    <col min="14600" max="14600" width="10.7109375" style="44" customWidth="1"/>
    <col min="14601" max="14601" width="0.85546875" style="44" customWidth="1"/>
    <col min="14602" max="14604" width="9.7109375" style="44" customWidth="1"/>
    <col min="14605" max="14605" width="10.7109375" style="44" customWidth="1"/>
    <col min="14606" max="14606" width="0.85546875" style="44" customWidth="1"/>
    <col min="14607" max="14607" width="8.7109375" style="44" customWidth="1"/>
    <col min="14608" max="14608" width="5" style="44" customWidth="1"/>
    <col min="14609" max="14609" width="11.7109375" style="44" bestFit="1" customWidth="1"/>
    <col min="14610" max="14850" width="11.42578125" style="44"/>
    <col min="14851" max="14851" width="15.7109375" style="44" customWidth="1"/>
    <col min="14852" max="14852" width="0.85546875" style="44" customWidth="1"/>
    <col min="14853" max="14855" width="9.7109375" style="44" customWidth="1"/>
    <col min="14856" max="14856" width="10.7109375" style="44" customWidth="1"/>
    <col min="14857" max="14857" width="0.85546875" style="44" customWidth="1"/>
    <col min="14858" max="14860" width="9.7109375" style="44" customWidth="1"/>
    <col min="14861" max="14861" width="10.7109375" style="44" customWidth="1"/>
    <col min="14862" max="14862" width="0.85546875" style="44" customWidth="1"/>
    <col min="14863" max="14863" width="8.7109375" style="44" customWidth="1"/>
    <col min="14864" max="14864" width="5" style="44" customWidth="1"/>
    <col min="14865" max="14865" width="11.7109375" style="44" bestFit="1" customWidth="1"/>
    <col min="14866" max="15106" width="11.42578125" style="44"/>
    <col min="15107" max="15107" width="15.7109375" style="44" customWidth="1"/>
    <col min="15108" max="15108" width="0.85546875" style="44" customWidth="1"/>
    <col min="15109" max="15111" width="9.7109375" style="44" customWidth="1"/>
    <col min="15112" max="15112" width="10.7109375" style="44" customWidth="1"/>
    <col min="15113" max="15113" width="0.85546875" style="44" customWidth="1"/>
    <col min="15114" max="15116" width="9.7109375" style="44" customWidth="1"/>
    <col min="15117" max="15117" width="10.7109375" style="44" customWidth="1"/>
    <col min="15118" max="15118" width="0.85546875" style="44" customWidth="1"/>
    <col min="15119" max="15119" width="8.7109375" style="44" customWidth="1"/>
    <col min="15120" max="15120" width="5" style="44" customWidth="1"/>
    <col min="15121" max="15121" width="11.7109375" style="44" bestFit="1" customWidth="1"/>
    <col min="15122" max="15362" width="11.42578125" style="44"/>
    <col min="15363" max="15363" width="15.7109375" style="44" customWidth="1"/>
    <col min="15364" max="15364" width="0.85546875" style="44" customWidth="1"/>
    <col min="15365" max="15367" width="9.7109375" style="44" customWidth="1"/>
    <col min="15368" max="15368" width="10.7109375" style="44" customWidth="1"/>
    <col min="15369" max="15369" width="0.85546875" style="44" customWidth="1"/>
    <col min="15370" max="15372" width="9.7109375" style="44" customWidth="1"/>
    <col min="15373" max="15373" width="10.7109375" style="44" customWidth="1"/>
    <col min="15374" max="15374" width="0.85546875" style="44" customWidth="1"/>
    <col min="15375" max="15375" width="8.7109375" style="44" customWidth="1"/>
    <col min="15376" max="15376" width="5" style="44" customWidth="1"/>
    <col min="15377" max="15377" width="11.7109375" style="44" bestFit="1" customWidth="1"/>
    <col min="15378" max="15618" width="11.42578125" style="44"/>
    <col min="15619" max="15619" width="15.7109375" style="44" customWidth="1"/>
    <col min="15620" max="15620" width="0.85546875" style="44" customWidth="1"/>
    <col min="15621" max="15623" width="9.7109375" style="44" customWidth="1"/>
    <col min="15624" max="15624" width="10.7109375" style="44" customWidth="1"/>
    <col min="15625" max="15625" width="0.85546875" style="44" customWidth="1"/>
    <col min="15626" max="15628" width="9.7109375" style="44" customWidth="1"/>
    <col min="15629" max="15629" width="10.7109375" style="44" customWidth="1"/>
    <col min="15630" max="15630" width="0.85546875" style="44" customWidth="1"/>
    <col min="15631" max="15631" width="8.7109375" style="44" customWidth="1"/>
    <col min="15632" max="15632" width="5" style="44" customWidth="1"/>
    <col min="15633" max="15633" width="11.7109375" style="44" bestFit="1" customWidth="1"/>
    <col min="15634" max="15874" width="11.42578125" style="44"/>
    <col min="15875" max="15875" width="15.7109375" style="44" customWidth="1"/>
    <col min="15876" max="15876" width="0.85546875" style="44" customWidth="1"/>
    <col min="15877" max="15879" width="9.7109375" style="44" customWidth="1"/>
    <col min="15880" max="15880" width="10.7109375" style="44" customWidth="1"/>
    <col min="15881" max="15881" width="0.85546875" style="44" customWidth="1"/>
    <col min="15882" max="15884" width="9.7109375" style="44" customWidth="1"/>
    <col min="15885" max="15885" width="10.7109375" style="44" customWidth="1"/>
    <col min="15886" max="15886" width="0.85546875" style="44" customWidth="1"/>
    <col min="15887" max="15887" width="8.7109375" style="44" customWidth="1"/>
    <col min="15888" max="15888" width="5" style="44" customWidth="1"/>
    <col min="15889" max="15889" width="11.7109375" style="44" bestFit="1" customWidth="1"/>
    <col min="15890" max="16130" width="11.42578125" style="44"/>
    <col min="16131" max="16131" width="15.7109375" style="44" customWidth="1"/>
    <col min="16132" max="16132" width="0.85546875" style="44" customWidth="1"/>
    <col min="16133" max="16135" width="9.7109375" style="44" customWidth="1"/>
    <col min="16136" max="16136" width="10.7109375" style="44" customWidth="1"/>
    <col min="16137" max="16137" width="0.85546875" style="44" customWidth="1"/>
    <col min="16138" max="16140" width="9.7109375" style="44" customWidth="1"/>
    <col min="16141" max="16141" width="10.7109375" style="44" customWidth="1"/>
    <col min="16142" max="16142" width="0.85546875" style="44" customWidth="1"/>
    <col min="16143" max="16143" width="8.7109375" style="44" customWidth="1"/>
    <col min="16144" max="16144" width="5" style="44" customWidth="1"/>
    <col min="16145" max="16145" width="11.7109375" style="44" bestFit="1" customWidth="1"/>
    <col min="16146" max="16384" width="11.42578125" style="44"/>
  </cols>
  <sheetData>
    <row r="5" spans="3:28" ht="30" customHeight="1">
      <c r="C5" s="508" t="s">
        <v>108</v>
      </c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10"/>
    </row>
    <row r="6" spans="3:28" ht="20.100000000000001" customHeight="1">
      <c r="C6" s="511" t="s">
        <v>101</v>
      </c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3"/>
    </row>
    <row r="7" spans="3:28" ht="5.0999999999999996" customHeight="1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46"/>
      <c r="O7" s="46"/>
    </row>
    <row r="8" spans="3:28" ht="18" customHeight="1">
      <c r="C8" s="514" t="s">
        <v>46</v>
      </c>
      <c r="D8" s="53"/>
      <c r="E8" s="514" t="s">
        <v>102</v>
      </c>
      <c r="F8" s="514"/>
      <c r="G8" s="514"/>
      <c r="H8" s="514"/>
      <c r="I8" s="53"/>
      <c r="J8" s="514" t="s">
        <v>100</v>
      </c>
      <c r="K8" s="514"/>
      <c r="L8" s="514"/>
      <c r="M8" s="514"/>
      <c r="N8" s="46"/>
      <c r="O8" s="514" t="s">
        <v>90</v>
      </c>
    </row>
    <row r="9" spans="3:28" ht="30" customHeight="1">
      <c r="C9" s="515"/>
      <c r="D9" s="53"/>
      <c r="E9" s="219" t="s">
        <v>61</v>
      </c>
      <c r="F9" s="219" t="s">
        <v>48</v>
      </c>
      <c r="G9" s="219" t="s">
        <v>49</v>
      </c>
      <c r="H9" s="219" t="s">
        <v>73</v>
      </c>
      <c r="I9" s="220"/>
      <c r="J9" s="219" t="s">
        <v>61</v>
      </c>
      <c r="K9" s="219" t="s">
        <v>48</v>
      </c>
      <c r="L9" s="219" t="s">
        <v>49</v>
      </c>
      <c r="M9" s="219" t="s">
        <v>73</v>
      </c>
      <c r="N9" s="46"/>
      <c r="O9" s="515"/>
    </row>
    <row r="10" spans="3:28" ht="5.0999999999999996" customHeight="1">
      <c r="C10" s="54"/>
      <c r="D10" s="55"/>
      <c r="E10" s="54"/>
      <c r="F10" s="54"/>
      <c r="G10" s="54"/>
      <c r="H10" s="54"/>
      <c r="I10" s="55"/>
      <c r="J10" s="54"/>
      <c r="K10" s="54"/>
      <c r="L10" s="54"/>
      <c r="M10" s="54"/>
      <c r="N10" s="46"/>
      <c r="O10" s="46"/>
    </row>
    <row r="11" spans="3:28" ht="24" customHeight="1">
      <c r="C11" s="99" t="s">
        <v>72</v>
      </c>
      <c r="D11" s="56"/>
      <c r="E11" s="100">
        <f>SUM(E12:E14)</f>
        <v>0</v>
      </c>
      <c r="F11" s="101">
        <f>SUM(F12:F14)</f>
        <v>0</v>
      </c>
      <c r="G11" s="102">
        <f>SUM(G12:G14)</f>
        <v>0</v>
      </c>
      <c r="H11" s="103">
        <f>SUM(H12:H14)</f>
        <v>0</v>
      </c>
      <c r="I11" s="57"/>
      <c r="J11" s="100">
        <f>SUM(J12:J14)</f>
        <v>0</v>
      </c>
      <c r="K11" s="101">
        <f>SUM(K12:K14)</f>
        <v>0</v>
      </c>
      <c r="L11" s="102">
        <f>SUM(L12:L14)</f>
        <v>0</v>
      </c>
      <c r="M11" s="103">
        <f>SUM(M12:M14)</f>
        <v>0</v>
      </c>
      <c r="N11" s="46"/>
      <c r="O11" s="104" t="e">
        <f>(+M11/H11-1)*100</f>
        <v>#DIV/0!</v>
      </c>
      <c r="Q11" s="232" t="s">
        <v>109</v>
      </c>
      <c r="R11" s="229" t="s">
        <v>142</v>
      </c>
      <c r="S11" s="229" t="s">
        <v>143</v>
      </c>
      <c r="T11" s="229" t="s">
        <v>110</v>
      </c>
      <c r="V11" s="230" t="s">
        <v>109</v>
      </c>
      <c r="W11" s="230" t="s">
        <v>143</v>
      </c>
      <c r="X11" s="230" t="s">
        <v>146</v>
      </c>
      <c r="Y11" s="230" t="s">
        <v>147</v>
      </c>
      <c r="AA11" s="230" t="s">
        <v>109</v>
      </c>
      <c r="AB11" s="230" t="s">
        <v>110</v>
      </c>
    </row>
    <row r="12" spans="3:28" s="43" customFormat="1" ht="30" customHeight="1">
      <c r="C12" s="58" t="s">
        <v>50</v>
      </c>
      <c r="D12" s="59"/>
      <c r="E12" s="78"/>
      <c r="F12" s="78"/>
      <c r="G12" s="60"/>
      <c r="H12" s="79"/>
      <c r="I12" s="61"/>
      <c r="J12" s="78"/>
      <c r="K12" s="78"/>
      <c r="L12" s="60"/>
      <c r="M12" s="60"/>
      <c r="N12" s="62"/>
      <c r="O12" s="212" t="e">
        <f>(+M12/H12-1)*100</f>
        <v>#DIV/0!</v>
      </c>
      <c r="Q12" s="238">
        <v>2</v>
      </c>
      <c r="R12" s="239">
        <v>187221</v>
      </c>
      <c r="S12" s="239">
        <v>121162</v>
      </c>
      <c r="T12" s="238">
        <v>145424</v>
      </c>
      <c r="U12" s="240"/>
      <c r="V12" s="239">
        <v>2</v>
      </c>
      <c r="W12" s="239">
        <v>119270</v>
      </c>
      <c r="X12" s="239">
        <v>204126</v>
      </c>
      <c r="Y12" s="239">
        <v>160556</v>
      </c>
      <c r="Z12" s="241"/>
      <c r="AA12" s="239">
        <v>2</v>
      </c>
      <c r="AB12" s="239">
        <v>145424</v>
      </c>
    </row>
    <row r="13" spans="3:28" s="43" customFormat="1" ht="30" customHeight="1">
      <c r="C13" s="63" t="s">
        <v>78</v>
      </c>
      <c r="D13" s="64"/>
      <c r="E13" s="78"/>
      <c r="F13" s="78"/>
      <c r="G13" s="80">
        <f>+E13+F13</f>
        <v>0</v>
      </c>
      <c r="H13" s="79"/>
      <c r="I13" s="61"/>
      <c r="J13" s="78"/>
      <c r="K13" s="78"/>
      <c r="L13" s="80"/>
      <c r="M13" s="60"/>
      <c r="N13" s="62"/>
      <c r="O13" s="212" t="e">
        <f>(+M13/H13-1)*100</f>
        <v>#DIV/0!</v>
      </c>
      <c r="Q13" s="238">
        <v>3</v>
      </c>
      <c r="R13" s="239">
        <v>666212</v>
      </c>
      <c r="S13" s="239">
        <v>685303</v>
      </c>
      <c r="T13" s="238">
        <v>486579</v>
      </c>
      <c r="U13" s="240"/>
      <c r="V13" s="239">
        <v>3</v>
      </c>
      <c r="W13" s="239">
        <v>1080612</v>
      </c>
      <c r="X13" s="239">
        <v>799175</v>
      </c>
      <c r="Y13" s="239">
        <v>537662</v>
      </c>
      <c r="Z13" s="241"/>
      <c r="AA13" s="239">
        <v>3</v>
      </c>
      <c r="AB13" s="239">
        <v>486579</v>
      </c>
    </row>
    <row r="14" spans="3:28" s="43" customFormat="1" ht="30" customHeight="1">
      <c r="C14" s="66" t="s">
        <v>51</v>
      </c>
      <c r="D14" s="64"/>
      <c r="E14" s="81"/>
      <c r="F14" s="81"/>
      <c r="G14" s="83">
        <f>+E14+F14</f>
        <v>0</v>
      </c>
      <c r="H14" s="82"/>
      <c r="I14" s="61"/>
      <c r="J14" s="81"/>
      <c r="K14" s="81"/>
      <c r="L14" s="83"/>
      <c r="M14" s="84"/>
      <c r="N14" s="62"/>
      <c r="O14" s="212" t="e">
        <f>(+M14/H14-1)*100</f>
        <v>#DIV/0!</v>
      </c>
      <c r="Q14" s="238">
        <v>4</v>
      </c>
      <c r="R14" s="239">
        <v>387533</v>
      </c>
      <c r="S14" s="239">
        <v>258056</v>
      </c>
      <c r="T14" s="238">
        <v>323874</v>
      </c>
      <c r="U14" s="240"/>
      <c r="V14" s="239">
        <v>4</v>
      </c>
      <c r="W14" s="239">
        <v>610138</v>
      </c>
      <c r="X14" s="239">
        <v>505147</v>
      </c>
      <c r="Y14" s="239">
        <v>369005</v>
      </c>
      <c r="Z14" s="241"/>
      <c r="AA14" s="239">
        <v>4</v>
      </c>
      <c r="AB14" s="239">
        <v>323874</v>
      </c>
    </row>
    <row r="15" spans="3:28" ht="5.0999999999999996" customHeight="1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47"/>
      <c r="O15" s="46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</row>
    <row r="16" spans="3:28" ht="24" customHeight="1">
      <c r="C16" s="99" t="s">
        <v>6</v>
      </c>
      <c r="D16" s="56"/>
      <c r="E16" s="105">
        <f>SUM(E18:E49)</f>
        <v>1064753</v>
      </c>
      <c r="F16" s="105">
        <f>SUM(F18:F49)</f>
        <v>968581</v>
      </c>
      <c r="G16" s="105">
        <f>SUM(G18:G48)</f>
        <v>2032290</v>
      </c>
      <c r="H16" s="105">
        <f>SUM(H18:H48)</f>
        <v>955877</v>
      </c>
      <c r="I16" s="57"/>
      <c r="J16" s="105">
        <f>SUM(J18:J48)</f>
        <v>1810020</v>
      </c>
      <c r="K16" s="105">
        <f>SUM(K18:K48)</f>
        <v>1508448</v>
      </c>
      <c r="L16" s="105">
        <f>SUM(L18:L48)</f>
        <v>3318468</v>
      </c>
      <c r="M16" s="105">
        <f>SUM(M18:M48)</f>
        <v>1067223</v>
      </c>
      <c r="N16" s="46"/>
      <c r="O16" s="106">
        <f>(+M16/H16-1)*100</f>
        <v>11.648569847375768</v>
      </c>
      <c r="Q16" s="242" t="s">
        <v>111</v>
      </c>
      <c r="R16" s="242" t="s">
        <v>142</v>
      </c>
      <c r="S16" s="242" t="s">
        <v>143</v>
      </c>
      <c r="T16" s="242" t="s">
        <v>144</v>
      </c>
      <c r="U16" s="241"/>
      <c r="V16" s="242" t="s">
        <v>111</v>
      </c>
      <c r="W16" s="243" t="s">
        <v>145</v>
      </c>
      <c r="X16" s="244" t="s">
        <v>146</v>
      </c>
      <c r="Y16" s="244" t="s">
        <v>147</v>
      </c>
      <c r="Z16" s="241"/>
      <c r="AA16" s="241"/>
      <c r="AB16" s="241"/>
    </row>
    <row r="17" spans="3:29" ht="5.0999999999999996" customHeight="1">
      <c r="C17" s="54"/>
      <c r="D17" s="55"/>
      <c r="E17" s="54"/>
      <c r="F17" s="54"/>
      <c r="G17" s="54"/>
      <c r="H17" s="54"/>
      <c r="I17" s="55"/>
      <c r="J17" s="54"/>
      <c r="K17" s="54"/>
      <c r="L17" s="54"/>
      <c r="M17" s="54"/>
      <c r="N17" s="46"/>
      <c r="O17" s="46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</row>
    <row r="18" spans="3:29" s="43" customFormat="1" ht="11.25" customHeight="1">
      <c r="C18" s="67" t="s">
        <v>15</v>
      </c>
      <c r="D18" s="234"/>
      <c r="E18" s="68">
        <v>8597</v>
      </c>
      <c r="F18" s="69">
        <v>12306</v>
      </c>
      <c r="G18" s="69">
        <f t="shared" ref="G18:G47" si="0">+E18+F18</f>
        <v>20903</v>
      </c>
      <c r="H18" s="69">
        <v>7238</v>
      </c>
      <c r="I18" s="61"/>
      <c r="J18" s="70">
        <v>14336</v>
      </c>
      <c r="K18" s="69">
        <v>14140</v>
      </c>
      <c r="L18" s="69">
        <f t="shared" ref="L18:L48" si="1">+J18+K18</f>
        <v>28476</v>
      </c>
      <c r="M18" s="122">
        <v>8230</v>
      </c>
      <c r="N18" s="62"/>
      <c r="O18" s="71">
        <f t="shared" ref="O18:O35" si="2">(+M18/H18-1)*100</f>
        <v>13.705443492677528</v>
      </c>
      <c r="Q18" s="236" t="s">
        <v>112</v>
      </c>
      <c r="R18" s="237">
        <v>8597</v>
      </c>
      <c r="S18" s="238">
        <v>8597</v>
      </c>
      <c r="T18" s="238">
        <v>7238</v>
      </c>
      <c r="U18" s="240"/>
      <c r="V18" s="245" t="s">
        <v>112</v>
      </c>
      <c r="W18" s="238">
        <v>14336</v>
      </c>
      <c r="X18" s="239">
        <v>14140</v>
      </c>
      <c r="Y18" s="239">
        <v>8230</v>
      </c>
      <c r="Z18" s="240"/>
      <c r="AA18" s="246" t="s">
        <v>111</v>
      </c>
      <c r="AB18" s="246" t="s">
        <v>150</v>
      </c>
      <c r="AC18" s="44"/>
    </row>
    <row r="19" spans="3:29" s="43" customFormat="1" ht="11.25" customHeight="1">
      <c r="C19" s="48" t="s">
        <v>16</v>
      </c>
      <c r="D19" s="234"/>
      <c r="E19" s="72">
        <v>22888</v>
      </c>
      <c r="F19" s="72">
        <v>16126</v>
      </c>
      <c r="G19" s="72">
        <f t="shared" si="0"/>
        <v>39014</v>
      </c>
      <c r="H19" s="72">
        <v>19250</v>
      </c>
      <c r="I19" s="61"/>
      <c r="J19" s="73">
        <v>30812</v>
      </c>
      <c r="K19" s="72">
        <v>27654</v>
      </c>
      <c r="L19" s="72">
        <f t="shared" si="1"/>
        <v>58466</v>
      </c>
      <c r="M19" s="123">
        <v>22837</v>
      </c>
      <c r="N19" s="62"/>
      <c r="O19" s="65">
        <f t="shared" si="2"/>
        <v>18.633766233766224</v>
      </c>
      <c r="Q19" s="236" t="s">
        <v>113</v>
      </c>
      <c r="R19" s="237">
        <v>22888</v>
      </c>
      <c r="S19" s="238">
        <v>22888</v>
      </c>
      <c r="T19" s="238">
        <v>19250</v>
      </c>
      <c r="U19" s="240"/>
      <c r="V19" s="245" t="s">
        <v>113</v>
      </c>
      <c r="W19" s="238">
        <v>30812</v>
      </c>
      <c r="X19" s="239">
        <v>27654</v>
      </c>
      <c r="Y19" s="239">
        <v>22837</v>
      </c>
      <c r="Z19" s="240"/>
      <c r="AA19" s="247" t="s">
        <v>112</v>
      </c>
      <c r="AB19" s="248">
        <v>12306</v>
      </c>
      <c r="AC19" s="44"/>
    </row>
    <row r="20" spans="3:29" s="43" customFormat="1" ht="11.25" customHeight="1">
      <c r="C20" s="48" t="s">
        <v>17</v>
      </c>
      <c r="D20" s="234"/>
      <c r="E20" s="72">
        <v>11635</v>
      </c>
      <c r="F20" s="72">
        <v>14794</v>
      </c>
      <c r="G20" s="72">
        <f t="shared" si="0"/>
        <v>26429</v>
      </c>
      <c r="H20" s="72">
        <v>12021</v>
      </c>
      <c r="I20" s="61"/>
      <c r="J20" s="73">
        <v>32273</v>
      </c>
      <c r="K20" s="72">
        <v>22661</v>
      </c>
      <c r="L20" s="72">
        <f t="shared" si="1"/>
        <v>54934</v>
      </c>
      <c r="M20" s="123">
        <v>13141</v>
      </c>
      <c r="N20" s="62"/>
      <c r="O20" s="65">
        <f t="shared" si="2"/>
        <v>9.3170285333998848</v>
      </c>
      <c r="Q20" s="236" t="s">
        <v>114</v>
      </c>
      <c r="R20" s="237">
        <v>11635</v>
      </c>
      <c r="S20" s="238">
        <v>11635</v>
      </c>
      <c r="T20" s="238">
        <v>12021</v>
      </c>
      <c r="U20" s="240"/>
      <c r="V20" s="245" t="s">
        <v>114</v>
      </c>
      <c r="W20" s="238">
        <v>32273</v>
      </c>
      <c r="X20" s="239">
        <v>22661</v>
      </c>
      <c r="Y20" s="239">
        <v>13141</v>
      </c>
      <c r="Z20" s="240"/>
      <c r="AA20" s="247" t="s">
        <v>113</v>
      </c>
      <c r="AB20" s="248">
        <v>16126</v>
      </c>
      <c r="AC20" s="44"/>
    </row>
    <row r="21" spans="3:29" s="43" customFormat="1" ht="11.25" customHeight="1">
      <c r="C21" s="48" t="s">
        <v>18</v>
      </c>
      <c r="D21" s="234"/>
      <c r="E21" s="72">
        <v>49494</v>
      </c>
      <c r="F21" s="72">
        <v>54713</v>
      </c>
      <c r="G21" s="72">
        <f t="shared" si="0"/>
        <v>104207</v>
      </c>
      <c r="H21" s="72">
        <v>50377</v>
      </c>
      <c r="I21" s="61"/>
      <c r="J21" s="73">
        <v>73466</v>
      </c>
      <c r="K21" s="72">
        <v>60418</v>
      </c>
      <c r="L21" s="72">
        <f t="shared" si="1"/>
        <v>133884</v>
      </c>
      <c r="M21" s="123">
        <v>49937</v>
      </c>
      <c r="N21" s="62"/>
      <c r="O21" s="65">
        <f t="shared" si="2"/>
        <v>-0.87341445500922488</v>
      </c>
      <c r="Q21" s="236" t="s">
        <v>115</v>
      </c>
      <c r="R21" s="237">
        <v>49494</v>
      </c>
      <c r="S21" s="238">
        <v>49494</v>
      </c>
      <c r="T21" s="238">
        <v>50377</v>
      </c>
      <c r="U21" s="240"/>
      <c r="V21" s="245" t="s">
        <v>115</v>
      </c>
      <c r="W21" s="238">
        <v>73466</v>
      </c>
      <c r="X21" s="239">
        <v>60418</v>
      </c>
      <c r="Y21" s="239">
        <v>49937</v>
      </c>
      <c r="Z21" s="240"/>
      <c r="AA21" s="247" t="s">
        <v>114</v>
      </c>
      <c r="AB21" s="248">
        <v>14794</v>
      </c>
      <c r="AC21" s="44"/>
    </row>
    <row r="22" spans="3:29" s="43" customFormat="1" ht="11.25" customHeight="1">
      <c r="C22" s="48" t="s">
        <v>19</v>
      </c>
      <c r="D22" s="234"/>
      <c r="E22" s="72">
        <v>16522</v>
      </c>
      <c r="F22" s="72">
        <v>17128</v>
      </c>
      <c r="G22" s="72">
        <f t="shared" si="0"/>
        <v>33650</v>
      </c>
      <c r="H22" s="72">
        <v>19582</v>
      </c>
      <c r="I22" s="61"/>
      <c r="J22" s="73">
        <v>30044</v>
      </c>
      <c r="K22" s="72">
        <v>25225</v>
      </c>
      <c r="L22" s="72">
        <f t="shared" si="1"/>
        <v>55269</v>
      </c>
      <c r="M22" s="123">
        <v>20389</v>
      </c>
      <c r="N22" s="62"/>
      <c r="O22" s="65">
        <f t="shared" si="2"/>
        <v>4.1211316515167074</v>
      </c>
      <c r="Q22" s="236" t="s">
        <v>116</v>
      </c>
      <c r="R22" s="237">
        <v>16522</v>
      </c>
      <c r="S22" s="238">
        <v>16522</v>
      </c>
      <c r="T22" s="238">
        <v>19582</v>
      </c>
      <c r="U22" s="240"/>
      <c r="V22" s="245" t="s">
        <v>116</v>
      </c>
      <c r="W22" s="238">
        <v>30044</v>
      </c>
      <c r="X22" s="239">
        <v>25225</v>
      </c>
      <c r="Y22" s="239">
        <v>20389</v>
      </c>
      <c r="Z22" s="240"/>
      <c r="AA22" s="247" t="s">
        <v>115</v>
      </c>
      <c r="AB22" s="248">
        <v>54713</v>
      </c>
      <c r="AC22" s="44"/>
    </row>
    <row r="23" spans="3:29" s="43" customFormat="1" ht="11.25" customHeight="1">
      <c r="C23" s="48" t="s">
        <v>20</v>
      </c>
      <c r="D23" s="234"/>
      <c r="E23" s="72">
        <v>22213</v>
      </c>
      <c r="F23" s="72">
        <v>32697</v>
      </c>
      <c r="G23" s="72">
        <f t="shared" si="0"/>
        <v>54910</v>
      </c>
      <c r="H23" s="72">
        <v>22734</v>
      </c>
      <c r="I23" s="61"/>
      <c r="J23" s="73">
        <v>49871</v>
      </c>
      <c r="K23" s="72">
        <v>35336</v>
      </c>
      <c r="L23" s="72">
        <f t="shared" si="1"/>
        <v>85207</v>
      </c>
      <c r="M23" s="123">
        <v>26950</v>
      </c>
      <c r="N23" s="62"/>
      <c r="O23" s="65">
        <f t="shared" si="2"/>
        <v>18.544910706430894</v>
      </c>
      <c r="Q23" s="236" t="s">
        <v>117</v>
      </c>
      <c r="R23" s="237">
        <v>22213</v>
      </c>
      <c r="S23" s="238">
        <v>22213</v>
      </c>
      <c r="T23" s="238">
        <v>22734</v>
      </c>
      <c r="U23" s="240"/>
      <c r="V23" s="245" t="s">
        <v>117</v>
      </c>
      <c r="W23" s="238">
        <v>49871</v>
      </c>
      <c r="X23" s="239">
        <v>35336</v>
      </c>
      <c r="Y23" s="239">
        <v>26950</v>
      </c>
      <c r="Z23" s="240"/>
      <c r="AA23" s="247" t="s">
        <v>116</v>
      </c>
      <c r="AB23" s="248">
        <v>17128</v>
      </c>
      <c r="AC23" s="44"/>
    </row>
    <row r="24" spans="3:29" s="43" customFormat="1" ht="11.25" customHeight="1">
      <c r="C24" s="48" t="s">
        <v>37</v>
      </c>
      <c r="D24" s="234"/>
      <c r="E24" s="72">
        <v>39007</v>
      </c>
      <c r="F24" s="72">
        <v>39814</v>
      </c>
      <c r="G24" s="72">
        <f t="shared" si="0"/>
        <v>78821</v>
      </c>
      <c r="H24" s="72">
        <v>52776</v>
      </c>
      <c r="I24" s="61"/>
      <c r="J24" s="73">
        <v>61773</v>
      </c>
      <c r="K24" s="72">
        <v>49244</v>
      </c>
      <c r="L24" s="72">
        <f t="shared" si="1"/>
        <v>111017</v>
      </c>
      <c r="M24" s="123">
        <v>46457</v>
      </c>
      <c r="N24" s="62"/>
      <c r="O24" s="65">
        <f t="shared" si="2"/>
        <v>-11.97324541458239</v>
      </c>
      <c r="Q24" s="236" t="s">
        <v>118</v>
      </c>
      <c r="R24" s="237">
        <v>39007</v>
      </c>
      <c r="S24" s="238">
        <v>39007</v>
      </c>
      <c r="T24" s="238">
        <v>52776</v>
      </c>
      <c r="U24" s="240"/>
      <c r="V24" s="245" t="s">
        <v>118</v>
      </c>
      <c r="W24" s="238">
        <v>61773</v>
      </c>
      <c r="X24" s="239">
        <v>49244</v>
      </c>
      <c r="Y24" s="239">
        <v>46457</v>
      </c>
      <c r="Z24" s="240"/>
      <c r="AA24" s="247" t="s">
        <v>117</v>
      </c>
      <c r="AB24" s="248">
        <v>32697</v>
      </c>
      <c r="AC24" s="44"/>
    </row>
    <row r="25" spans="3:29" s="43" customFormat="1" ht="11.25" customHeight="1">
      <c r="C25" s="48" t="s">
        <v>38</v>
      </c>
      <c r="D25" s="234"/>
      <c r="E25" s="72">
        <v>7064</v>
      </c>
      <c r="F25" s="72">
        <v>6672</v>
      </c>
      <c r="G25" s="72">
        <f t="shared" si="0"/>
        <v>13736</v>
      </c>
      <c r="H25" s="72">
        <v>9402</v>
      </c>
      <c r="I25" s="61"/>
      <c r="J25" s="73">
        <v>15060</v>
      </c>
      <c r="K25" s="72">
        <v>10380</v>
      </c>
      <c r="L25" s="72">
        <f t="shared" si="1"/>
        <v>25440</v>
      </c>
      <c r="M25" s="123">
        <v>10738</v>
      </c>
      <c r="N25" s="62"/>
      <c r="O25" s="65">
        <f t="shared" si="2"/>
        <v>14.209742607955755</v>
      </c>
      <c r="Q25" s="236" t="s">
        <v>119</v>
      </c>
      <c r="R25" s="237">
        <v>7064</v>
      </c>
      <c r="S25" s="238">
        <v>7064</v>
      </c>
      <c r="T25" s="238">
        <v>9402</v>
      </c>
      <c r="U25" s="240"/>
      <c r="V25" s="245" t="s">
        <v>119</v>
      </c>
      <c r="W25" s="238">
        <v>15060</v>
      </c>
      <c r="X25" s="239">
        <v>10380</v>
      </c>
      <c r="Y25" s="239">
        <v>10738</v>
      </c>
      <c r="Z25" s="240"/>
      <c r="AA25" s="247" t="s">
        <v>118</v>
      </c>
      <c r="AB25" s="248">
        <v>39814</v>
      </c>
      <c r="AC25" s="44"/>
    </row>
    <row r="26" spans="3:29" s="43" customFormat="1" ht="11.25" customHeight="1">
      <c r="C26" s="48" t="s">
        <v>21</v>
      </c>
      <c r="D26" s="234"/>
      <c r="E26" s="72">
        <v>23338</v>
      </c>
      <c r="F26" s="72">
        <v>36598</v>
      </c>
      <c r="G26" s="72">
        <f t="shared" si="0"/>
        <v>59936</v>
      </c>
      <c r="H26" s="72">
        <v>38776</v>
      </c>
      <c r="I26" s="61"/>
      <c r="J26" s="73">
        <v>46731</v>
      </c>
      <c r="K26" s="72">
        <v>56321</v>
      </c>
      <c r="L26" s="72">
        <f t="shared" si="1"/>
        <v>103052</v>
      </c>
      <c r="M26" s="123">
        <v>42557</v>
      </c>
      <c r="N26" s="62"/>
      <c r="O26" s="65">
        <f t="shared" si="2"/>
        <v>9.7508768310295082</v>
      </c>
      <c r="Q26" s="236" t="s">
        <v>33</v>
      </c>
      <c r="R26" s="237">
        <v>232</v>
      </c>
      <c r="S26" s="238">
        <v>23338</v>
      </c>
      <c r="T26" s="238">
        <v>38776</v>
      </c>
      <c r="U26" s="240"/>
      <c r="V26" s="245" t="s">
        <v>120</v>
      </c>
      <c r="W26" s="238">
        <v>46731</v>
      </c>
      <c r="X26" s="239">
        <v>56321</v>
      </c>
      <c r="Y26" s="239">
        <v>42557</v>
      </c>
      <c r="Z26" s="240"/>
      <c r="AA26" s="247" t="s">
        <v>119</v>
      </c>
      <c r="AB26" s="248">
        <v>6672</v>
      </c>
      <c r="AC26" s="44"/>
    </row>
    <row r="27" spans="3:29" s="43" customFormat="1" ht="11.25" customHeight="1">
      <c r="C27" s="48" t="s">
        <v>22</v>
      </c>
      <c r="D27" s="234"/>
      <c r="E27" s="72">
        <v>4593</v>
      </c>
      <c r="F27" s="72">
        <v>8560</v>
      </c>
      <c r="G27" s="72">
        <f t="shared" si="0"/>
        <v>13153</v>
      </c>
      <c r="H27" s="72">
        <v>11674</v>
      </c>
      <c r="I27" s="61"/>
      <c r="J27" s="73">
        <v>10704</v>
      </c>
      <c r="K27" s="72">
        <v>12574</v>
      </c>
      <c r="L27" s="72">
        <f t="shared" si="1"/>
        <v>23278</v>
      </c>
      <c r="M27" s="123">
        <v>13492</v>
      </c>
      <c r="N27" s="62"/>
      <c r="O27" s="65">
        <f t="shared" si="2"/>
        <v>15.573068357032716</v>
      </c>
      <c r="Q27" s="236" t="s">
        <v>120</v>
      </c>
      <c r="R27" s="237">
        <v>23338</v>
      </c>
      <c r="S27" s="238">
        <v>4593</v>
      </c>
      <c r="T27" s="238">
        <v>11674</v>
      </c>
      <c r="U27" s="240"/>
      <c r="V27" s="245" t="s">
        <v>121</v>
      </c>
      <c r="W27" s="238">
        <v>10704</v>
      </c>
      <c r="X27" s="239">
        <v>12574</v>
      </c>
      <c r="Y27" s="239">
        <v>13492</v>
      </c>
      <c r="Z27" s="240"/>
      <c r="AA27" s="247" t="s">
        <v>120</v>
      </c>
      <c r="AB27" s="248">
        <v>36598</v>
      </c>
      <c r="AC27" s="44"/>
    </row>
    <row r="28" spans="3:29" s="43" customFormat="1" ht="11.25" customHeight="1">
      <c r="C28" s="49" t="s">
        <v>39</v>
      </c>
      <c r="D28" s="50"/>
      <c r="E28" s="72">
        <v>24135</v>
      </c>
      <c r="F28" s="72">
        <v>21109</v>
      </c>
      <c r="G28" s="72">
        <f t="shared" si="0"/>
        <v>45244</v>
      </c>
      <c r="H28" s="72">
        <v>29689</v>
      </c>
      <c r="I28" s="61"/>
      <c r="J28" s="73">
        <v>39455</v>
      </c>
      <c r="K28" s="72">
        <v>31576</v>
      </c>
      <c r="L28" s="72">
        <f t="shared" si="1"/>
        <v>71031</v>
      </c>
      <c r="M28" s="123">
        <v>27932</v>
      </c>
      <c r="N28" s="62"/>
      <c r="O28" s="65">
        <f t="shared" si="2"/>
        <v>-5.918016773889323</v>
      </c>
      <c r="Q28" s="236" t="s">
        <v>121</v>
      </c>
      <c r="R28" s="237">
        <v>4593</v>
      </c>
      <c r="S28" s="238">
        <v>24135</v>
      </c>
      <c r="T28" s="238">
        <v>29689</v>
      </c>
      <c r="U28" s="240"/>
      <c r="V28" s="245" t="s">
        <v>122</v>
      </c>
      <c r="W28" s="238">
        <v>39455</v>
      </c>
      <c r="X28" s="239">
        <v>31576</v>
      </c>
      <c r="Y28" s="239">
        <v>27932</v>
      </c>
      <c r="Z28" s="240"/>
      <c r="AA28" s="247" t="s">
        <v>121</v>
      </c>
      <c r="AB28" s="248">
        <v>8560</v>
      </c>
      <c r="AC28" s="44"/>
    </row>
    <row r="29" spans="3:29" s="43" customFormat="1" ht="11.25" customHeight="1">
      <c r="C29" s="48" t="s">
        <v>40</v>
      </c>
      <c r="D29" s="234"/>
      <c r="E29" s="72">
        <v>16416</v>
      </c>
      <c r="F29" s="72">
        <v>22072</v>
      </c>
      <c r="G29" s="72">
        <f t="shared" si="0"/>
        <v>38488</v>
      </c>
      <c r="H29" s="72">
        <v>19863</v>
      </c>
      <c r="I29" s="61"/>
      <c r="J29" s="73">
        <v>38863</v>
      </c>
      <c r="K29" s="72">
        <v>32479</v>
      </c>
      <c r="L29" s="72">
        <f t="shared" si="1"/>
        <v>71342</v>
      </c>
      <c r="M29" s="123">
        <v>23352</v>
      </c>
      <c r="N29" s="62"/>
      <c r="O29" s="65">
        <f t="shared" si="2"/>
        <v>17.565322458843081</v>
      </c>
      <c r="Q29" s="236" t="s">
        <v>122</v>
      </c>
      <c r="R29" s="237">
        <v>24135</v>
      </c>
      <c r="S29" s="238">
        <v>16416</v>
      </c>
      <c r="T29" s="238">
        <v>19863</v>
      </c>
      <c r="U29" s="240"/>
      <c r="V29" s="245" t="s">
        <v>123</v>
      </c>
      <c r="W29" s="238">
        <v>38863</v>
      </c>
      <c r="X29" s="239">
        <v>32479</v>
      </c>
      <c r="Y29" s="239">
        <v>23352</v>
      </c>
      <c r="Z29" s="240"/>
      <c r="AA29" s="247" t="s">
        <v>122</v>
      </c>
      <c r="AB29" s="248">
        <v>21109</v>
      </c>
      <c r="AC29" s="44"/>
    </row>
    <row r="30" spans="3:29" s="43" customFormat="1" ht="11.25" customHeight="1">
      <c r="C30" s="48" t="s">
        <v>23</v>
      </c>
      <c r="D30" s="234"/>
      <c r="E30" s="72">
        <v>40634</v>
      </c>
      <c r="F30" s="72">
        <v>34719</v>
      </c>
      <c r="G30" s="72">
        <f t="shared" si="0"/>
        <v>75353</v>
      </c>
      <c r="H30" s="72">
        <v>41797</v>
      </c>
      <c r="I30" s="61"/>
      <c r="J30" s="73">
        <v>67854</v>
      </c>
      <c r="K30" s="72">
        <v>109973</v>
      </c>
      <c r="L30" s="72">
        <f t="shared" si="1"/>
        <v>177827</v>
      </c>
      <c r="M30" s="123">
        <v>46978</v>
      </c>
      <c r="N30" s="62"/>
      <c r="O30" s="65">
        <f t="shared" si="2"/>
        <v>12.395626480369405</v>
      </c>
      <c r="Q30" s="236" t="s">
        <v>123</v>
      </c>
      <c r="R30" s="237">
        <v>16416</v>
      </c>
      <c r="S30" s="238">
        <v>40634</v>
      </c>
      <c r="T30" s="238">
        <v>41797</v>
      </c>
      <c r="U30" s="240"/>
      <c r="V30" s="245" t="s">
        <v>124</v>
      </c>
      <c r="W30" s="238">
        <v>67854</v>
      </c>
      <c r="X30" s="239">
        <v>109973</v>
      </c>
      <c r="Y30" s="239">
        <v>46978</v>
      </c>
      <c r="Z30" s="240"/>
      <c r="AA30" s="247" t="s">
        <v>123</v>
      </c>
      <c r="AB30" s="248">
        <v>22072</v>
      </c>
      <c r="AC30" s="44"/>
    </row>
    <row r="31" spans="3:29" s="43" customFormat="1" ht="11.25" customHeight="1">
      <c r="C31" s="48" t="s">
        <v>41</v>
      </c>
      <c r="D31" s="234"/>
      <c r="E31" s="72">
        <v>54102</v>
      </c>
      <c r="F31" s="72">
        <v>48703</v>
      </c>
      <c r="G31" s="72">
        <f t="shared" si="0"/>
        <v>102805</v>
      </c>
      <c r="H31" s="72">
        <v>51869</v>
      </c>
      <c r="I31" s="61"/>
      <c r="J31" s="73">
        <v>78740</v>
      </c>
      <c r="K31" s="72">
        <v>66632</v>
      </c>
      <c r="L31" s="72">
        <f t="shared" si="1"/>
        <v>145372</v>
      </c>
      <c r="M31" s="123">
        <v>57322</v>
      </c>
      <c r="N31" s="62"/>
      <c r="O31" s="65">
        <f t="shared" si="2"/>
        <v>10.513023193044013</v>
      </c>
      <c r="Q31" s="236" t="s">
        <v>124</v>
      </c>
      <c r="R31" s="237">
        <v>40634</v>
      </c>
      <c r="S31" s="238">
        <v>54102</v>
      </c>
      <c r="T31" s="238">
        <v>51869</v>
      </c>
      <c r="U31" s="240"/>
      <c r="V31" s="245" t="s">
        <v>125</v>
      </c>
      <c r="W31" s="238">
        <v>78740</v>
      </c>
      <c r="X31" s="239">
        <v>66632</v>
      </c>
      <c r="Y31" s="239">
        <v>57322</v>
      </c>
      <c r="Z31" s="240"/>
      <c r="AA31" s="247" t="s">
        <v>124</v>
      </c>
      <c r="AB31" s="248">
        <v>34719</v>
      </c>
      <c r="AC31" s="44"/>
    </row>
    <row r="32" spans="3:29" s="43" customFormat="1" ht="11.25" customHeight="1">
      <c r="C32" s="48" t="s">
        <v>24</v>
      </c>
      <c r="D32" s="234"/>
      <c r="E32" s="72">
        <v>69542</v>
      </c>
      <c r="F32" s="72">
        <v>77991</v>
      </c>
      <c r="G32" s="72">
        <f t="shared" si="0"/>
        <v>147533</v>
      </c>
      <c r="H32" s="72">
        <v>60587</v>
      </c>
      <c r="I32" s="61"/>
      <c r="J32" s="73">
        <v>89984</v>
      </c>
      <c r="K32" s="72">
        <v>100023</v>
      </c>
      <c r="L32" s="72">
        <f t="shared" si="1"/>
        <v>190007</v>
      </c>
      <c r="M32" s="123">
        <v>69045</v>
      </c>
      <c r="N32" s="62"/>
      <c r="O32" s="65">
        <f t="shared" si="2"/>
        <v>13.960090448446039</v>
      </c>
      <c r="Q32" s="236" t="s">
        <v>125</v>
      </c>
      <c r="R32" s="237">
        <v>54102</v>
      </c>
      <c r="S32" s="238">
        <v>69542</v>
      </c>
      <c r="T32" s="238">
        <v>60587</v>
      </c>
      <c r="U32" s="240"/>
      <c r="V32" s="245" t="s">
        <v>126</v>
      </c>
      <c r="W32" s="238">
        <v>89984</v>
      </c>
      <c r="X32" s="239">
        <v>100023</v>
      </c>
      <c r="Y32" s="239">
        <v>69045</v>
      </c>
      <c r="Z32" s="240"/>
      <c r="AA32" s="247" t="s">
        <v>125</v>
      </c>
      <c r="AB32" s="248">
        <v>48703</v>
      </c>
      <c r="AC32" s="44"/>
    </row>
    <row r="33" spans="3:29" s="43" customFormat="1" ht="11.25" customHeight="1">
      <c r="C33" s="48" t="s">
        <v>25</v>
      </c>
      <c r="D33" s="234"/>
      <c r="E33" s="72">
        <v>56323</v>
      </c>
      <c r="F33" s="72">
        <v>55992</v>
      </c>
      <c r="G33" s="72">
        <f t="shared" si="0"/>
        <v>112315</v>
      </c>
      <c r="H33" s="72">
        <v>51022</v>
      </c>
      <c r="I33" s="61"/>
      <c r="J33" s="73">
        <v>101547</v>
      </c>
      <c r="K33" s="72">
        <v>92420</v>
      </c>
      <c r="L33" s="72">
        <f t="shared" si="1"/>
        <v>193967</v>
      </c>
      <c r="M33" s="123">
        <v>51545</v>
      </c>
      <c r="N33" s="62"/>
      <c r="O33" s="65">
        <f t="shared" si="2"/>
        <v>1.0250480185018285</v>
      </c>
      <c r="Q33" s="236" t="s">
        <v>126</v>
      </c>
      <c r="R33" s="237">
        <v>69542</v>
      </c>
      <c r="S33" s="238">
        <v>56323</v>
      </c>
      <c r="T33" s="238">
        <v>51022</v>
      </c>
      <c r="U33" s="240"/>
      <c r="V33" s="245" t="s">
        <v>127</v>
      </c>
      <c r="W33" s="238">
        <v>101547</v>
      </c>
      <c r="X33" s="239">
        <v>92420</v>
      </c>
      <c r="Y33" s="239">
        <v>51545</v>
      </c>
      <c r="Z33" s="240"/>
      <c r="AA33" s="247" t="s">
        <v>126</v>
      </c>
      <c r="AB33" s="248">
        <v>77991</v>
      </c>
      <c r="AC33" s="44"/>
    </row>
    <row r="34" spans="3:29" s="43" customFormat="1" ht="11.25" customHeight="1">
      <c r="C34" s="48" t="s">
        <v>12</v>
      </c>
      <c r="D34" s="234"/>
      <c r="E34" s="72">
        <v>343210</v>
      </c>
      <c r="F34" s="72">
        <v>234628</v>
      </c>
      <c r="G34" s="72">
        <f t="shared" si="0"/>
        <v>577838</v>
      </c>
      <c r="H34" s="72">
        <v>215202</v>
      </c>
      <c r="I34" s="61"/>
      <c r="J34" s="73">
        <v>513205</v>
      </c>
      <c r="K34" s="72">
        <v>334313</v>
      </c>
      <c r="L34" s="72">
        <f t="shared" si="1"/>
        <v>847518</v>
      </c>
      <c r="M34" s="123">
        <v>247389</v>
      </c>
      <c r="N34" s="62"/>
      <c r="O34" s="65">
        <f t="shared" si="2"/>
        <v>14.956645384336586</v>
      </c>
      <c r="Q34" s="236" t="s">
        <v>127</v>
      </c>
      <c r="R34" s="237">
        <v>56323</v>
      </c>
      <c r="S34" s="238">
        <v>343210</v>
      </c>
      <c r="T34" s="238">
        <v>215202</v>
      </c>
      <c r="U34" s="240"/>
      <c r="V34" s="245" t="s">
        <v>128</v>
      </c>
      <c r="W34" s="238">
        <v>513205</v>
      </c>
      <c r="X34" s="239">
        <v>334313</v>
      </c>
      <c r="Y34" s="239">
        <v>247389</v>
      </c>
      <c r="Z34" s="240"/>
      <c r="AA34" s="247" t="s">
        <v>127</v>
      </c>
      <c r="AB34" s="248">
        <v>55992</v>
      </c>
      <c r="AC34" s="44"/>
    </row>
    <row r="35" spans="3:29" s="43" customFormat="1" ht="11.25" customHeight="1">
      <c r="C35" s="48" t="s">
        <v>42</v>
      </c>
      <c r="D35" s="234"/>
      <c r="E35" s="72">
        <v>58346</v>
      </c>
      <c r="F35" s="72">
        <v>43168</v>
      </c>
      <c r="G35" s="72">
        <f t="shared" si="0"/>
        <v>101514</v>
      </c>
      <c r="H35" s="72">
        <v>47109</v>
      </c>
      <c r="I35" s="61"/>
      <c r="J35" s="73">
        <v>93998</v>
      </c>
      <c r="K35" s="72">
        <v>64149</v>
      </c>
      <c r="L35" s="72">
        <f t="shared" si="1"/>
        <v>158147</v>
      </c>
      <c r="M35" s="123">
        <v>51455</v>
      </c>
      <c r="N35" s="62"/>
      <c r="O35" s="65">
        <f t="shared" si="2"/>
        <v>9.2254134029591039</v>
      </c>
      <c r="Q35" s="236" t="s">
        <v>128</v>
      </c>
      <c r="R35" s="237">
        <v>343210</v>
      </c>
      <c r="S35" s="238">
        <v>58346</v>
      </c>
      <c r="T35" s="238">
        <v>47109</v>
      </c>
      <c r="U35" s="240"/>
      <c r="V35" s="245" t="s">
        <v>129</v>
      </c>
      <c r="W35" s="238">
        <v>93998</v>
      </c>
      <c r="X35" s="239">
        <v>64149</v>
      </c>
      <c r="Y35" s="239">
        <v>51455</v>
      </c>
      <c r="Z35" s="240"/>
      <c r="AA35" s="247" t="s">
        <v>128</v>
      </c>
      <c r="AB35" s="248">
        <v>234628</v>
      </c>
      <c r="AC35" s="44"/>
    </row>
    <row r="36" spans="3:29" s="43" customFormat="1" ht="11.25" customHeight="1">
      <c r="C36" s="48" t="s">
        <v>47</v>
      </c>
      <c r="D36" s="234"/>
      <c r="E36" s="72"/>
      <c r="F36" s="72">
        <v>1789</v>
      </c>
      <c r="G36" s="72">
        <f t="shared" si="0"/>
        <v>1789</v>
      </c>
      <c r="H36" s="72">
        <v>1005</v>
      </c>
      <c r="I36" s="61"/>
      <c r="J36" s="73">
        <v>51306</v>
      </c>
      <c r="K36" s="72">
        <v>50061</v>
      </c>
      <c r="L36" s="72">
        <f t="shared" si="1"/>
        <v>101367</v>
      </c>
      <c r="M36" s="123">
        <v>21979</v>
      </c>
      <c r="N36" s="62"/>
      <c r="O36" s="65">
        <v>0</v>
      </c>
      <c r="Q36" s="236" t="s">
        <v>129</v>
      </c>
      <c r="R36" s="237">
        <v>58346</v>
      </c>
      <c r="S36" s="240"/>
      <c r="T36" s="238">
        <v>1005</v>
      </c>
      <c r="U36" s="240"/>
      <c r="V36" s="245" t="s">
        <v>130</v>
      </c>
      <c r="W36" s="238">
        <v>51306</v>
      </c>
      <c r="X36" s="239">
        <v>50061</v>
      </c>
      <c r="Y36" s="239">
        <v>21979</v>
      </c>
      <c r="Z36" s="240"/>
      <c r="AA36" s="247" t="s">
        <v>129</v>
      </c>
      <c r="AB36" s="248">
        <v>43168</v>
      </c>
      <c r="AC36" s="44"/>
    </row>
    <row r="37" spans="3:29" s="43" customFormat="1" ht="11.25" customHeight="1">
      <c r="C37" s="48" t="s">
        <v>11</v>
      </c>
      <c r="D37" s="234"/>
      <c r="E37" s="72">
        <v>17100</v>
      </c>
      <c r="F37" s="72">
        <v>15522</v>
      </c>
      <c r="G37" s="72">
        <f t="shared" si="0"/>
        <v>32622</v>
      </c>
      <c r="H37" s="72">
        <v>18335</v>
      </c>
      <c r="I37" s="61"/>
      <c r="J37" s="73">
        <v>29676</v>
      </c>
      <c r="K37" s="72">
        <v>21312</v>
      </c>
      <c r="L37" s="72">
        <f t="shared" si="1"/>
        <v>50988</v>
      </c>
      <c r="M37" s="123">
        <v>19808</v>
      </c>
      <c r="N37" s="62"/>
      <c r="O37" s="65">
        <f>IF(H37&gt;0,(+M37/H37-1)*100,0)</f>
        <v>8.03381510771748</v>
      </c>
      <c r="Q37" s="236" t="s">
        <v>131</v>
      </c>
      <c r="R37" s="237">
        <v>17100</v>
      </c>
      <c r="S37" s="238">
        <v>17100</v>
      </c>
      <c r="T37" s="238">
        <v>18335</v>
      </c>
      <c r="U37" s="240"/>
      <c r="V37" s="245" t="s">
        <v>131</v>
      </c>
      <c r="W37" s="238">
        <v>29676</v>
      </c>
      <c r="X37" s="239">
        <v>21312</v>
      </c>
      <c r="Y37" s="239">
        <v>19808</v>
      </c>
      <c r="Z37" s="240"/>
      <c r="AA37" s="247" t="s">
        <v>130</v>
      </c>
      <c r="AB37" s="248">
        <v>1789</v>
      </c>
      <c r="AC37" s="44"/>
    </row>
    <row r="38" spans="3:29" s="43" customFormat="1" ht="11.25" customHeight="1">
      <c r="C38" s="48" t="s">
        <v>26</v>
      </c>
      <c r="D38" s="234"/>
      <c r="E38" s="72">
        <v>7288</v>
      </c>
      <c r="F38" s="72">
        <v>8019</v>
      </c>
      <c r="G38" s="72">
        <f t="shared" si="0"/>
        <v>15307</v>
      </c>
      <c r="H38" s="72">
        <v>6219</v>
      </c>
      <c r="I38" s="61"/>
      <c r="J38" s="73">
        <v>10090</v>
      </c>
      <c r="K38" s="72">
        <v>12215</v>
      </c>
      <c r="L38" s="72">
        <f t="shared" si="1"/>
        <v>22305</v>
      </c>
      <c r="M38" s="123">
        <v>6550</v>
      </c>
      <c r="N38" s="62"/>
      <c r="O38" s="65">
        <f t="shared" ref="O38:O42" si="3">(+M38/H38-1)*100</f>
        <v>5.3223990995336923</v>
      </c>
      <c r="Q38" s="236" t="s">
        <v>132</v>
      </c>
      <c r="R38" s="237">
        <v>7288</v>
      </c>
      <c r="S38" s="238">
        <v>7288</v>
      </c>
      <c r="T38" s="238">
        <v>6219</v>
      </c>
      <c r="U38" s="240"/>
      <c r="V38" s="245" t="s">
        <v>132</v>
      </c>
      <c r="W38" s="238">
        <v>10090</v>
      </c>
      <c r="X38" s="239">
        <v>12215</v>
      </c>
      <c r="Y38" s="239">
        <v>6550</v>
      </c>
      <c r="Z38" s="240"/>
      <c r="AA38" s="247" t="s">
        <v>131</v>
      </c>
      <c r="AB38" s="248">
        <v>15522</v>
      </c>
      <c r="AC38" s="44"/>
    </row>
    <row r="39" spans="3:29" s="43" customFormat="1" ht="11.25" customHeight="1">
      <c r="C39" s="48" t="s">
        <v>43</v>
      </c>
      <c r="D39" s="234"/>
      <c r="E39" s="72">
        <v>5005</v>
      </c>
      <c r="F39" s="72">
        <v>10641</v>
      </c>
      <c r="G39" s="72">
        <f t="shared" si="0"/>
        <v>15646</v>
      </c>
      <c r="H39" s="72">
        <v>12405</v>
      </c>
      <c r="I39" s="61"/>
      <c r="J39" s="73">
        <v>11724</v>
      </c>
      <c r="K39" s="72">
        <v>15328</v>
      </c>
      <c r="L39" s="72">
        <f t="shared" si="1"/>
        <v>27052</v>
      </c>
      <c r="M39" s="123">
        <v>16094</v>
      </c>
      <c r="N39" s="62"/>
      <c r="O39" s="65">
        <f t="shared" si="3"/>
        <v>29.738008867392175</v>
      </c>
      <c r="Q39" s="236" t="s">
        <v>133</v>
      </c>
      <c r="R39" s="237">
        <v>5005</v>
      </c>
      <c r="S39" s="238">
        <v>5005</v>
      </c>
      <c r="T39" s="238">
        <v>12405</v>
      </c>
      <c r="U39" s="240"/>
      <c r="V39" s="245" t="s">
        <v>133</v>
      </c>
      <c r="W39" s="238">
        <v>11724</v>
      </c>
      <c r="X39" s="239">
        <v>15328</v>
      </c>
      <c r="Y39" s="239">
        <v>16094</v>
      </c>
      <c r="Z39" s="240"/>
      <c r="AA39" s="247" t="s">
        <v>132</v>
      </c>
      <c r="AB39" s="248">
        <v>8019</v>
      </c>
      <c r="AC39" s="44"/>
    </row>
    <row r="40" spans="3:29" s="43" customFormat="1" ht="11.25" customHeight="1">
      <c r="C40" s="48" t="s">
        <v>27</v>
      </c>
      <c r="D40" s="50"/>
      <c r="E40" s="72">
        <v>10071</v>
      </c>
      <c r="F40" s="72">
        <v>4900</v>
      </c>
      <c r="G40" s="72">
        <f t="shared" si="0"/>
        <v>14971</v>
      </c>
      <c r="H40" s="72">
        <v>5501</v>
      </c>
      <c r="I40" s="61"/>
      <c r="J40" s="73">
        <v>12095</v>
      </c>
      <c r="K40" s="72">
        <v>7690</v>
      </c>
      <c r="L40" s="72">
        <f t="shared" si="1"/>
        <v>19785</v>
      </c>
      <c r="M40" s="123">
        <v>6502</v>
      </c>
      <c r="N40" s="62"/>
      <c r="O40" s="65">
        <f t="shared" si="3"/>
        <v>18.196691510634434</v>
      </c>
      <c r="Q40" s="236" t="s">
        <v>134</v>
      </c>
      <c r="R40" s="237">
        <v>10071</v>
      </c>
      <c r="S40" s="238">
        <v>10071</v>
      </c>
      <c r="T40" s="238">
        <v>5501</v>
      </c>
      <c r="U40" s="240"/>
      <c r="V40" s="245" t="s">
        <v>134</v>
      </c>
      <c r="W40" s="238">
        <v>12095</v>
      </c>
      <c r="X40" s="239">
        <v>7690</v>
      </c>
      <c r="Y40" s="239">
        <v>6502</v>
      </c>
      <c r="Z40" s="240"/>
      <c r="AA40" s="247" t="s">
        <v>133</v>
      </c>
      <c r="AB40" s="248">
        <v>10641</v>
      </c>
      <c r="AC40" s="44"/>
    </row>
    <row r="41" spans="3:29" s="43" customFormat="1" ht="11.25" customHeight="1">
      <c r="C41" s="48" t="s">
        <v>9</v>
      </c>
      <c r="D41" s="234"/>
      <c r="E41" s="72">
        <v>55338</v>
      </c>
      <c r="F41" s="72">
        <v>43903</v>
      </c>
      <c r="G41" s="72">
        <f t="shared" si="0"/>
        <v>99241</v>
      </c>
      <c r="H41" s="72">
        <v>51136</v>
      </c>
      <c r="I41" s="61"/>
      <c r="J41" s="73">
        <v>123991</v>
      </c>
      <c r="K41" s="72">
        <v>63777</v>
      </c>
      <c r="L41" s="72">
        <f t="shared" si="1"/>
        <v>187768</v>
      </c>
      <c r="M41" s="123">
        <v>45192</v>
      </c>
      <c r="N41" s="62"/>
      <c r="O41" s="65">
        <f t="shared" si="3"/>
        <v>-11.623904881101376</v>
      </c>
      <c r="Q41" s="236" t="s">
        <v>135</v>
      </c>
      <c r="R41" s="237">
        <v>55338</v>
      </c>
      <c r="S41" s="238">
        <v>55338</v>
      </c>
      <c r="T41" s="238">
        <v>51136</v>
      </c>
      <c r="U41" s="240"/>
      <c r="V41" s="245" t="s">
        <v>135</v>
      </c>
      <c r="W41" s="238">
        <v>123991</v>
      </c>
      <c r="X41" s="239">
        <v>63777</v>
      </c>
      <c r="Y41" s="239">
        <v>45192</v>
      </c>
      <c r="Z41" s="240"/>
      <c r="AA41" s="247" t="s">
        <v>134</v>
      </c>
      <c r="AB41" s="248">
        <v>4900</v>
      </c>
      <c r="AC41" s="44"/>
    </row>
    <row r="42" spans="3:29" s="43" customFormat="1" ht="11.25" customHeight="1">
      <c r="C42" s="48" t="s">
        <v>10</v>
      </c>
      <c r="D42" s="234"/>
      <c r="E42" s="72">
        <v>22515</v>
      </c>
      <c r="F42" s="72">
        <v>17156</v>
      </c>
      <c r="G42" s="72">
        <f t="shared" si="0"/>
        <v>39671</v>
      </c>
      <c r="H42" s="72">
        <v>21737</v>
      </c>
      <c r="I42" s="61"/>
      <c r="J42" s="73">
        <v>26908</v>
      </c>
      <c r="K42" s="72">
        <v>25897</v>
      </c>
      <c r="L42" s="72">
        <f t="shared" si="1"/>
        <v>52805</v>
      </c>
      <c r="M42" s="123">
        <v>22305</v>
      </c>
      <c r="N42" s="62"/>
      <c r="O42" s="65">
        <f t="shared" si="3"/>
        <v>2.6130560794958013</v>
      </c>
      <c r="Q42" s="236" t="s">
        <v>136</v>
      </c>
      <c r="R42" s="237">
        <v>22515</v>
      </c>
      <c r="S42" s="238">
        <v>22515</v>
      </c>
      <c r="T42" s="238">
        <v>21737</v>
      </c>
      <c r="U42" s="240"/>
      <c r="V42" s="245" t="s">
        <v>136</v>
      </c>
      <c r="W42" s="238">
        <v>26908</v>
      </c>
      <c r="X42" s="239">
        <v>25897</v>
      </c>
      <c r="Y42" s="239">
        <v>22305</v>
      </c>
      <c r="Z42" s="240"/>
      <c r="AA42" s="247" t="s">
        <v>135</v>
      </c>
      <c r="AB42" s="248">
        <v>43903</v>
      </c>
      <c r="AC42" s="44"/>
    </row>
    <row r="43" spans="3:29" s="43" customFormat="1" ht="11.25" customHeight="1">
      <c r="C43" s="48" t="s">
        <v>8</v>
      </c>
      <c r="D43" s="234"/>
      <c r="E43" s="72">
        <v>17657</v>
      </c>
      <c r="F43" s="72">
        <v>22397</v>
      </c>
      <c r="G43" s="72">
        <f t="shared" si="0"/>
        <v>40054</v>
      </c>
      <c r="H43" s="72">
        <v>18417</v>
      </c>
      <c r="I43" s="61"/>
      <c r="J43" s="73">
        <v>34613</v>
      </c>
      <c r="K43" s="72">
        <v>28187</v>
      </c>
      <c r="L43" s="72">
        <f t="shared" si="1"/>
        <v>62800</v>
      </c>
      <c r="M43" s="123">
        <v>26418</v>
      </c>
      <c r="N43" s="62"/>
      <c r="O43" s="65">
        <f>(+M43/H43-1)*100</f>
        <v>43.443557582668177</v>
      </c>
      <c r="Q43" s="236" t="s">
        <v>137</v>
      </c>
      <c r="R43" s="237">
        <v>17657</v>
      </c>
      <c r="S43" s="238">
        <v>17657</v>
      </c>
      <c r="T43" s="238">
        <v>18417</v>
      </c>
      <c r="U43" s="240"/>
      <c r="V43" s="245" t="s">
        <v>137</v>
      </c>
      <c r="W43" s="238">
        <v>34613</v>
      </c>
      <c r="X43" s="239">
        <v>28187</v>
      </c>
      <c r="Y43" s="239">
        <v>26418</v>
      </c>
      <c r="Z43" s="240"/>
      <c r="AA43" s="247" t="s">
        <v>136</v>
      </c>
      <c r="AB43" s="248">
        <v>17156</v>
      </c>
      <c r="AC43" s="44"/>
    </row>
    <row r="44" spans="3:29" s="43" customFormat="1" ht="11.25" customHeight="1">
      <c r="C44" s="48" t="s">
        <v>28</v>
      </c>
      <c r="D44" s="234"/>
      <c r="E44" s="72">
        <v>27664</v>
      </c>
      <c r="F44" s="72">
        <v>25988</v>
      </c>
      <c r="G44" s="72">
        <f t="shared" si="0"/>
        <v>53652</v>
      </c>
      <c r="H44" s="72">
        <v>24585</v>
      </c>
      <c r="I44" s="61"/>
      <c r="J44" s="73">
        <v>58959</v>
      </c>
      <c r="K44" s="72">
        <v>43420</v>
      </c>
      <c r="L44" s="72">
        <f t="shared" si="1"/>
        <v>102379</v>
      </c>
      <c r="M44" s="123">
        <v>25529</v>
      </c>
      <c r="N44" s="62"/>
      <c r="O44" s="65">
        <f>(+M44/H44-1)*100</f>
        <v>3.8397396786658433</v>
      </c>
      <c r="Q44" s="236" t="s">
        <v>138</v>
      </c>
      <c r="R44" s="237">
        <v>27664</v>
      </c>
      <c r="S44" s="238">
        <v>27664</v>
      </c>
      <c r="T44" s="238">
        <v>24585</v>
      </c>
      <c r="U44" s="240"/>
      <c r="V44" s="245" t="s">
        <v>138</v>
      </c>
      <c r="W44" s="238">
        <v>58959</v>
      </c>
      <c r="X44" s="239">
        <v>43420</v>
      </c>
      <c r="Y44" s="239">
        <v>25529</v>
      </c>
      <c r="Z44" s="240"/>
      <c r="AA44" s="247" t="s">
        <v>137</v>
      </c>
      <c r="AB44" s="248">
        <v>22397</v>
      </c>
      <c r="AC44" s="44"/>
    </row>
    <row r="45" spans="3:29" s="43" customFormat="1" ht="11.25" customHeight="1">
      <c r="C45" s="48" t="s">
        <v>91</v>
      </c>
      <c r="D45" s="234"/>
      <c r="E45" s="74"/>
      <c r="F45" s="72"/>
      <c r="G45" s="72"/>
      <c r="H45" s="72"/>
      <c r="I45" s="61"/>
      <c r="J45" s="73"/>
      <c r="K45" s="72">
        <v>41403</v>
      </c>
      <c r="L45" s="72">
        <f t="shared" si="1"/>
        <v>41403</v>
      </c>
      <c r="M45" s="123">
        <v>5862</v>
      </c>
      <c r="N45" s="62"/>
      <c r="O45" s="65">
        <v>0</v>
      </c>
      <c r="Q45" s="236" t="s">
        <v>139</v>
      </c>
      <c r="R45" s="237">
        <v>17171</v>
      </c>
      <c r="S45" s="240"/>
      <c r="T45" s="240"/>
      <c r="U45" s="240"/>
      <c r="V45" s="240"/>
      <c r="W45" s="240"/>
      <c r="X45" s="239">
        <v>41403</v>
      </c>
      <c r="Y45" s="239">
        <v>5862</v>
      </c>
      <c r="Z45" s="240"/>
      <c r="AA45" s="247" t="s">
        <v>138</v>
      </c>
      <c r="AB45" s="248">
        <v>25988</v>
      </c>
      <c r="AC45" s="44"/>
    </row>
    <row r="46" spans="3:29" s="43" customFormat="1" ht="11.25" customHeight="1">
      <c r="C46" s="48" t="s">
        <v>7</v>
      </c>
      <c r="D46" s="234"/>
      <c r="E46" s="74">
        <v>17171</v>
      </c>
      <c r="F46" s="72">
        <v>18568</v>
      </c>
      <c r="G46" s="72">
        <f t="shared" si="0"/>
        <v>35739</v>
      </c>
      <c r="H46" s="72">
        <v>14094</v>
      </c>
      <c r="I46" s="61"/>
      <c r="J46" s="73">
        <v>24527</v>
      </c>
      <c r="K46" s="72">
        <v>22406</v>
      </c>
      <c r="L46" s="72">
        <f t="shared" si="1"/>
        <v>46933</v>
      </c>
      <c r="M46" s="123">
        <v>16838</v>
      </c>
      <c r="N46" s="62"/>
      <c r="O46" s="65">
        <f>(+M46/H46-1)*100</f>
        <v>19.469277706825604</v>
      </c>
      <c r="Q46" s="236" t="s">
        <v>140</v>
      </c>
      <c r="R46" s="237">
        <v>7499</v>
      </c>
      <c r="S46" s="238">
        <v>17171</v>
      </c>
      <c r="T46" s="238">
        <v>14094</v>
      </c>
      <c r="U46" s="240"/>
      <c r="V46" s="245" t="s">
        <v>139</v>
      </c>
      <c r="W46" s="238">
        <v>24527</v>
      </c>
      <c r="X46" s="239">
        <v>22406</v>
      </c>
      <c r="Y46" s="239">
        <v>16838</v>
      </c>
      <c r="Z46" s="240"/>
      <c r="AC46" s="44"/>
    </row>
    <row r="47" spans="3:29" s="43" customFormat="1" ht="11.25" customHeight="1">
      <c r="C47" s="48" t="s">
        <v>29</v>
      </c>
      <c r="D47" s="234"/>
      <c r="E47" s="74">
        <v>7499</v>
      </c>
      <c r="F47" s="72">
        <v>8789</v>
      </c>
      <c r="G47" s="72">
        <f t="shared" si="0"/>
        <v>16288</v>
      </c>
      <c r="H47" s="72">
        <v>10367</v>
      </c>
      <c r="I47" s="61"/>
      <c r="J47" s="73">
        <v>17463</v>
      </c>
      <c r="K47" s="72">
        <v>13232</v>
      </c>
      <c r="L47" s="72">
        <f t="shared" si="1"/>
        <v>30695</v>
      </c>
      <c r="M47" s="123">
        <v>12174</v>
      </c>
      <c r="N47" s="62"/>
      <c r="O47" s="65">
        <f>(+M47/H47-1)*100</f>
        <v>17.430307707147684</v>
      </c>
      <c r="Q47" s="236" t="s">
        <v>141</v>
      </c>
      <c r="R47" s="237">
        <v>9154</v>
      </c>
      <c r="S47" s="238">
        <v>7499</v>
      </c>
      <c r="T47" s="238">
        <v>10367</v>
      </c>
      <c r="U47" s="240"/>
      <c r="V47" s="245" t="s">
        <v>140</v>
      </c>
      <c r="W47" s="238">
        <v>17463</v>
      </c>
      <c r="X47" s="239">
        <v>13232</v>
      </c>
      <c r="Y47" s="239">
        <v>12174</v>
      </c>
      <c r="Z47" s="240"/>
      <c r="AA47" s="247" t="s">
        <v>139</v>
      </c>
      <c r="AB47" s="248">
        <v>18568</v>
      </c>
      <c r="AC47" s="44"/>
    </row>
    <row r="48" spans="3:29" s="43" customFormat="1" ht="11.25" customHeight="1">
      <c r="C48" s="48" t="s">
        <v>30</v>
      </c>
      <c r="D48" s="234"/>
      <c r="E48" s="74">
        <v>9154</v>
      </c>
      <c r="F48" s="72">
        <v>12307</v>
      </c>
      <c r="G48" s="72">
        <f>+E48+F48</f>
        <v>21461</v>
      </c>
      <c r="H48" s="72">
        <v>11108</v>
      </c>
      <c r="I48" s="61"/>
      <c r="J48" s="73">
        <v>19952</v>
      </c>
      <c r="K48" s="72">
        <v>18002</v>
      </c>
      <c r="L48" s="72">
        <f t="shared" si="1"/>
        <v>37954</v>
      </c>
      <c r="M48" s="123">
        <v>12226</v>
      </c>
      <c r="N48" s="62"/>
      <c r="O48" s="65">
        <f>(+M48/H48-1)*100</f>
        <v>10.064818149081734</v>
      </c>
      <c r="S48" s="238">
        <v>9154</v>
      </c>
      <c r="T48" s="238">
        <v>11108</v>
      </c>
      <c r="U48" s="240"/>
      <c r="V48" s="245" t="s">
        <v>141</v>
      </c>
      <c r="W48" s="238">
        <v>19952</v>
      </c>
      <c r="X48" s="239">
        <v>18002</v>
      </c>
      <c r="Y48" s="239">
        <v>12226</v>
      </c>
      <c r="Z48" s="240"/>
      <c r="AA48" s="247" t="s">
        <v>140</v>
      </c>
      <c r="AB48" s="248">
        <v>8789</v>
      </c>
      <c r="AC48" s="44"/>
    </row>
    <row r="49" spans="3:29" s="43" customFormat="1" ht="11.25" customHeight="1">
      <c r="C49" s="51" t="s">
        <v>149</v>
      </c>
      <c r="D49" s="85"/>
      <c r="E49" s="75">
        <v>232</v>
      </c>
      <c r="F49" s="75">
        <v>812</v>
      </c>
      <c r="G49" s="75">
        <f>E49+F49</f>
        <v>1044</v>
      </c>
      <c r="H49" s="75">
        <v>796</v>
      </c>
      <c r="I49" s="86"/>
      <c r="J49" s="231">
        <v>1126</v>
      </c>
      <c r="K49" s="119">
        <v>1039</v>
      </c>
      <c r="L49" s="119">
        <f>J49+K49</f>
        <v>2165</v>
      </c>
      <c r="M49" s="119">
        <v>689</v>
      </c>
      <c r="N49" s="87"/>
      <c r="O49" s="88">
        <f>(+M49/H49-1)*100</f>
        <v>-13.442211055276388</v>
      </c>
      <c r="Q49" s="245"/>
      <c r="R49" s="238"/>
      <c r="S49" s="238"/>
      <c r="T49" s="238"/>
      <c r="U49" s="240"/>
      <c r="V49" s="245"/>
      <c r="W49" s="238"/>
      <c r="X49" s="239"/>
      <c r="Y49" s="239"/>
      <c r="Z49" s="240"/>
      <c r="AA49" s="247" t="s">
        <v>141</v>
      </c>
      <c r="AB49" s="248">
        <v>12307</v>
      </c>
      <c r="AC49" s="44"/>
    </row>
    <row r="50" spans="3:29" ht="15" customHeight="1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AA50" s="247" t="s">
        <v>33</v>
      </c>
      <c r="AB50" s="248">
        <v>812</v>
      </c>
    </row>
    <row r="51" spans="3:29" ht="17.25" customHeight="1">
      <c r="C51" s="507" t="s">
        <v>148</v>
      </c>
      <c r="D51" s="507"/>
      <c r="Q51" s="235" t="s">
        <v>111</v>
      </c>
      <c r="R51" s="235" t="s">
        <v>110</v>
      </c>
    </row>
    <row r="52" spans="3:29" ht="17.25" customHeight="1">
      <c r="C52" s="507"/>
      <c r="D52" s="507"/>
      <c r="E52" s="233"/>
      <c r="Q52" s="236" t="s">
        <v>112</v>
      </c>
      <c r="R52" s="237">
        <v>8597</v>
      </c>
    </row>
    <row r="53" spans="3:29" ht="17.25" customHeight="1">
      <c r="C53" s="507"/>
      <c r="D53" s="507"/>
      <c r="E53" s="233"/>
      <c r="Q53" s="236" t="s">
        <v>113</v>
      </c>
      <c r="R53" s="237">
        <v>22888</v>
      </c>
    </row>
    <row r="54" spans="3:29" ht="17.25" customHeight="1">
      <c r="Q54" s="236" t="s">
        <v>114</v>
      </c>
      <c r="R54" s="237">
        <v>11635</v>
      </c>
    </row>
    <row r="55" spans="3:29" ht="17.25" customHeight="1">
      <c r="Q55" s="236" t="s">
        <v>115</v>
      </c>
      <c r="R55" s="237">
        <v>49494</v>
      </c>
    </row>
    <row r="56" spans="3:29" ht="17.25" customHeight="1">
      <c r="Q56" s="236" t="s">
        <v>116</v>
      </c>
      <c r="R56" s="237">
        <v>16522</v>
      </c>
    </row>
    <row r="57" spans="3:29" ht="17.25" customHeight="1">
      <c r="Q57" s="236" t="s">
        <v>117</v>
      </c>
      <c r="R57" s="237">
        <v>22213</v>
      </c>
    </row>
    <row r="58" spans="3:29" ht="17.25" customHeight="1">
      <c r="Q58" s="236" t="s">
        <v>118</v>
      </c>
      <c r="R58" s="237">
        <v>39007</v>
      </c>
    </row>
    <row r="59" spans="3:29" ht="17.25" customHeight="1">
      <c r="Q59" s="236" t="s">
        <v>119</v>
      </c>
      <c r="R59" s="237">
        <v>7064</v>
      </c>
    </row>
    <row r="60" spans="3:29" ht="17.25" customHeight="1">
      <c r="Q60" s="236" t="s">
        <v>33</v>
      </c>
      <c r="R60" s="237">
        <v>232</v>
      </c>
    </row>
    <row r="61" spans="3:29" ht="17.25" customHeight="1">
      <c r="Q61" s="236" t="s">
        <v>120</v>
      </c>
      <c r="R61" s="237">
        <v>23338</v>
      </c>
    </row>
    <row r="62" spans="3:29" ht="17.25" customHeight="1">
      <c r="Q62" s="236" t="s">
        <v>121</v>
      </c>
      <c r="R62" s="237">
        <v>4593</v>
      </c>
    </row>
    <row r="63" spans="3:29" ht="17.25" customHeight="1">
      <c r="Q63" s="236" t="s">
        <v>122</v>
      </c>
      <c r="R63" s="237">
        <v>24135</v>
      </c>
    </row>
    <row r="64" spans="3:29" ht="17.25" customHeight="1">
      <c r="Q64" s="236" t="s">
        <v>123</v>
      </c>
      <c r="R64" s="237">
        <v>16416</v>
      </c>
    </row>
    <row r="65" spans="3:18" ht="17.25" customHeight="1">
      <c r="Q65" s="236" t="s">
        <v>124</v>
      </c>
      <c r="R65" s="237">
        <v>40634</v>
      </c>
    </row>
    <row r="66" spans="3:18" ht="17.25" customHeight="1">
      <c r="Q66" s="236" t="s">
        <v>125</v>
      </c>
      <c r="R66" s="237">
        <v>54102</v>
      </c>
    </row>
    <row r="67" spans="3:18" ht="17.25" customHeight="1">
      <c r="Q67" s="236" t="s">
        <v>126</v>
      </c>
      <c r="R67" s="237">
        <v>69542</v>
      </c>
    </row>
    <row r="68" spans="3:18" ht="17.25" customHeight="1">
      <c r="Q68" s="236" t="s">
        <v>127</v>
      </c>
      <c r="R68" s="237">
        <v>56323</v>
      </c>
    </row>
    <row r="69" spans="3:18" ht="17.25" customHeight="1">
      <c r="Q69" s="236" t="s">
        <v>128</v>
      </c>
      <c r="R69" s="237">
        <v>343210</v>
      </c>
    </row>
    <row r="70" spans="3:18" ht="17.25" customHeight="1">
      <c r="Q70" s="236" t="s">
        <v>129</v>
      </c>
      <c r="R70" s="237">
        <v>58346</v>
      </c>
    </row>
    <row r="71" spans="3:18">
      <c r="Q71" s="236" t="s">
        <v>131</v>
      </c>
      <c r="R71" s="237">
        <v>17100</v>
      </c>
    </row>
    <row r="72" spans="3:18">
      <c r="Q72" s="236" t="s">
        <v>132</v>
      </c>
      <c r="R72" s="237">
        <v>7288</v>
      </c>
    </row>
    <row r="73" spans="3:18">
      <c r="Q73" s="236" t="s">
        <v>133</v>
      </c>
      <c r="R73" s="237">
        <v>5005</v>
      </c>
    </row>
    <row r="74" spans="3:18">
      <c r="Q74" s="236" t="s">
        <v>134</v>
      </c>
      <c r="R74" s="237">
        <v>10071</v>
      </c>
    </row>
    <row r="75" spans="3:18">
      <c r="Q75" s="236" t="s">
        <v>135</v>
      </c>
      <c r="R75" s="237">
        <v>55338</v>
      </c>
    </row>
    <row r="76" spans="3:18">
      <c r="Q76" s="236" t="s">
        <v>136</v>
      </c>
      <c r="R76" s="237">
        <v>22515</v>
      </c>
    </row>
    <row r="77" spans="3:18">
      <c r="Q77" s="236" t="s">
        <v>137</v>
      </c>
      <c r="R77" s="237">
        <v>17657</v>
      </c>
    </row>
    <row r="78" spans="3:18">
      <c r="C78" s="44">
        <v>1</v>
      </c>
      <c r="D78" s="44">
        <v>2</v>
      </c>
      <c r="E78" s="44">
        <v>3</v>
      </c>
      <c r="Q78" s="236" t="s">
        <v>138</v>
      </c>
      <c r="R78" s="237">
        <v>27664</v>
      </c>
    </row>
    <row r="79" spans="3:18" ht="13.5">
      <c r="C79" s="67" t="s">
        <v>12</v>
      </c>
      <c r="E79" s="122">
        <v>247389</v>
      </c>
      <c r="Q79" s="236" t="s">
        <v>139</v>
      </c>
      <c r="R79" s="237">
        <v>17171</v>
      </c>
    </row>
    <row r="80" spans="3:18" ht="13.5">
      <c r="C80" s="48" t="s">
        <v>24</v>
      </c>
      <c r="E80" s="123">
        <v>69045</v>
      </c>
      <c r="Q80" s="236" t="s">
        <v>140</v>
      </c>
      <c r="R80" s="237">
        <v>7499</v>
      </c>
    </row>
    <row r="81" spans="3:18" ht="13.5">
      <c r="C81" s="48" t="s">
        <v>41</v>
      </c>
      <c r="E81" s="123">
        <v>57322</v>
      </c>
      <c r="Q81" s="236" t="s">
        <v>141</v>
      </c>
      <c r="R81" s="237">
        <v>9154</v>
      </c>
    </row>
    <row r="82" spans="3:18" ht="13.5">
      <c r="C82" s="48" t="s">
        <v>25</v>
      </c>
      <c r="E82" s="123">
        <v>51545</v>
      </c>
    </row>
    <row r="83" spans="3:18" ht="13.5">
      <c r="C83" s="48" t="s">
        <v>42</v>
      </c>
      <c r="E83" s="123">
        <v>51455</v>
      </c>
    </row>
    <row r="84" spans="3:18" ht="13.5">
      <c r="C84" s="48" t="s">
        <v>18</v>
      </c>
      <c r="E84" s="123">
        <v>49937</v>
      </c>
    </row>
    <row r="85" spans="3:18" ht="13.5">
      <c r="C85" s="48" t="s">
        <v>23</v>
      </c>
      <c r="E85" s="123">
        <v>46978</v>
      </c>
    </row>
    <row r="86" spans="3:18" ht="13.5">
      <c r="C86" s="48" t="s">
        <v>37</v>
      </c>
      <c r="E86" s="123">
        <v>46457</v>
      </c>
    </row>
    <row r="87" spans="3:18" ht="13.5">
      <c r="C87" s="48" t="s">
        <v>9</v>
      </c>
      <c r="E87" s="123">
        <v>45192</v>
      </c>
    </row>
    <row r="88" spans="3:18" ht="13.5">
      <c r="C88" s="48" t="s">
        <v>21</v>
      </c>
      <c r="E88" s="123">
        <v>42557</v>
      </c>
    </row>
    <row r="89" spans="3:18" ht="13.5">
      <c r="C89" s="49" t="s">
        <v>39</v>
      </c>
      <c r="E89" s="123">
        <v>27932</v>
      </c>
    </row>
    <row r="90" spans="3:18" ht="13.5">
      <c r="C90" s="48" t="s">
        <v>20</v>
      </c>
      <c r="E90" s="123">
        <v>26950</v>
      </c>
    </row>
    <row r="91" spans="3:18" ht="13.5">
      <c r="C91" s="48" t="s">
        <v>8</v>
      </c>
      <c r="E91" s="123">
        <v>26418</v>
      </c>
    </row>
    <row r="92" spans="3:18" ht="13.5">
      <c r="C92" s="48" t="s">
        <v>28</v>
      </c>
      <c r="E92" s="123">
        <v>25529</v>
      </c>
    </row>
    <row r="93" spans="3:18" ht="13.5">
      <c r="C93" s="48" t="s">
        <v>40</v>
      </c>
      <c r="E93" s="123">
        <v>23352</v>
      </c>
    </row>
    <row r="94" spans="3:18" ht="13.5">
      <c r="C94" s="48" t="s">
        <v>16</v>
      </c>
      <c r="E94" s="123">
        <v>22837</v>
      </c>
    </row>
    <row r="95" spans="3:18" ht="13.5">
      <c r="C95" s="48" t="s">
        <v>10</v>
      </c>
      <c r="E95" s="72">
        <v>22305</v>
      </c>
    </row>
    <row r="96" spans="3:18" ht="13.5">
      <c r="C96" s="48" t="s">
        <v>47</v>
      </c>
      <c r="E96" s="123">
        <v>21979</v>
      </c>
    </row>
    <row r="97" spans="3:5" ht="13.5">
      <c r="C97" s="48" t="s">
        <v>19</v>
      </c>
      <c r="E97" s="123">
        <v>20389</v>
      </c>
    </row>
    <row r="98" spans="3:5" ht="13.5">
      <c r="C98" s="48" t="s">
        <v>11</v>
      </c>
      <c r="E98" s="123">
        <v>19808</v>
      </c>
    </row>
    <row r="99" spans="3:5" ht="13.5">
      <c r="C99" s="48" t="s">
        <v>7</v>
      </c>
      <c r="E99" s="123">
        <v>16838</v>
      </c>
    </row>
    <row r="100" spans="3:5" ht="13.5">
      <c r="C100" s="48" t="s">
        <v>43</v>
      </c>
      <c r="E100" s="123">
        <v>16094</v>
      </c>
    </row>
    <row r="101" spans="3:5" ht="13.5">
      <c r="C101" s="48" t="s">
        <v>22</v>
      </c>
      <c r="E101" s="123">
        <v>13492</v>
      </c>
    </row>
    <row r="102" spans="3:5" ht="13.5">
      <c r="C102" s="48" t="s">
        <v>17</v>
      </c>
      <c r="E102" s="123">
        <v>13141</v>
      </c>
    </row>
    <row r="103" spans="3:5" ht="13.5">
      <c r="C103" s="48" t="s">
        <v>30</v>
      </c>
      <c r="E103" s="123">
        <v>12226</v>
      </c>
    </row>
    <row r="104" spans="3:5" ht="13.5">
      <c r="C104" s="48" t="s">
        <v>29</v>
      </c>
      <c r="E104" s="123">
        <v>12174</v>
      </c>
    </row>
    <row r="105" spans="3:5" ht="13.5">
      <c r="C105" s="48" t="s">
        <v>38</v>
      </c>
      <c r="E105" s="123">
        <v>10738</v>
      </c>
    </row>
    <row r="106" spans="3:5" ht="13.5">
      <c r="C106" s="48" t="s">
        <v>15</v>
      </c>
      <c r="E106" s="123">
        <v>8230</v>
      </c>
    </row>
    <row r="107" spans="3:5" ht="13.5">
      <c r="C107" s="48" t="s">
        <v>26</v>
      </c>
      <c r="E107" s="123">
        <v>6550</v>
      </c>
    </row>
    <row r="108" spans="3:5" ht="13.5">
      <c r="C108" s="48" t="s">
        <v>27</v>
      </c>
      <c r="E108" s="123">
        <v>6502</v>
      </c>
    </row>
    <row r="109" spans="3:5" ht="13.5">
      <c r="C109" s="85" t="s">
        <v>91</v>
      </c>
      <c r="E109" s="124">
        <v>5862</v>
      </c>
    </row>
  </sheetData>
  <mergeCells count="7">
    <mergeCell ref="C51:D53"/>
    <mergeCell ref="C5:O5"/>
    <mergeCell ref="C6:O6"/>
    <mergeCell ref="C8:C9"/>
    <mergeCell ref="E8:H8"/>
    <mergeCell ref="J8:M8"/>
    <mergeCell ref="O8:O9"/>
  </mergeCells>
  <printOptions horizontalCentered="1" verticalCentered="1"/>
  <pageMargins left="0.59055118110236227" right="0.23622047244094491" top="0.31496062992125984" bottom="0.47244094488188981" header="0" footer="0.23622047244094491"/>
  <pageSetup paperSize="9" scale="80" orientation="portrait" r:id="rId1"/>
  <headerFooter>
    <oddFooter>&amp;R&amp;"Arial Narrow,Normal"&amp;13Pag. &amp;"Arial Narrow,Negrita" 19</oddFooter>
  </headerFooter>
  <drawing r:id="rId2"/>
  <legacyDrawing r:id="rId3"/>
  <oleObjects>
    <oleObject progId="Word.Document.8" shapeId="113665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I460"/>
  <sheetViews>
    <sheetView tabSelected="1" zoomScaleSheetLayoutView="85" workbookViewId="0">
      <selection activeCell="U433" sqref="U433"/>
    </sheetView>
  </sheetViews>
  <sheetFormatPr baseColWidth="10" defaultRowHeight="12.75"/>
  <cols>
    <col min="1" max="1" width="22.5703125" style="44" customWidth="1"/>
    <col min="2" max="2" width="7.7109375" style="44" customWidth="1"/>
    <col min="3" max="3" width="6.42578125" style="44" customWidth="1"/>
    <col min="4" max="4" width="6.28515625" style="44" customWidth="1"/>
    <col min="5" max="5" width="6" style="44" customWidth="1"/>
    <col min="6" max="6" width="6.28515625" style="44" customWidth="1"/>
    <col min="7" max="7" width="6.5703125" style="44" customWidth="1"/>
    <col min="8" max="9" width="6.42578125" style="44" customWidth="1"/>
    <col min="10" max="10" width="6.28515625" style="44" customWidth="1"/>
    <col min="11" max="11" width="5" style="44" customWidth="1"/>
    <col min="12" max="12" width="5.7109375" style="44" customWidth="1"/>
    <col min="13" max="13" width="15" style="44" customWidth="1"/>
    <col min="14" max="14" width="6.7109375" style="44" customWidth="1"/>
    <col min="15" max="15" width="7.7109375" style="44" customWidth="1"/>
    <col min="16" max="17" width="7" style="44" customWidth="1"/>
    <col min="18" max="18" width="8.140625" style="44" customWidth="1"/>
    <col min="19" max="19" width="7.5703125" style="44" customWidth="1"/>
    <col min="20" max="20" width="7" style="44" customWidth="1"/>
    <col min="21" max="21" width="12" style="44" customWidth="1"/>
    <col min="22" max="22" width="13" style="44" bestFit="1" customWidth="1"/>
    <col min="23" max="23" width="11.42578125" style="44"/>
    <col min="24" max="24" width="20.42578125" style="44" bestFit="1" customWidth="1"/>
    <col min="25" max="25" width="12.28515625" style="44" bestFit="1" customWidth="1"/>
    <col min="26" max="27" width="11.5703125" style="44" bestFit="1" customWidth="1"/>
    <col min="28" max="28" width="11.42578125" style="44"/>
    <col min="29" max="30" width="11.5703125" style="44" bestFit="1" customWidth="1"/>
    <col min="31" max="260" width="11.42578125" style="44"/>
    <col min="261" max="261" width="15.7109375" style="44" customWidth="1"/>
    <col min="262" max="262" width="0.85546875" style="44" customWidth="1"/>
    <col min="263" max="265" width="9.7109375" style="44" customWidth="1"/>
    <col min="266" max="266" width="10.7109375" style="44" customWidth="1"/>
    <col min="267" max="267" width="0.85546875" style="44" customWidth="1"/>
    <col min="268" max="270" width="9.7109375" style="44" customWidth="1"/>
    <col min="271" max="271" width="10.7109375" style="44" customWidth="1"/>
    <col min="272" max="272" width="0.85546875" style="44" customWidth="1"/>
    <col min="273" max="273" width="8.7109375" style="44" customWidth="1"/>
    <col min="274" max="274" width="5" style="44" customWidth="1"/>
    <col min="275" max="275" width="11.7109375" style="44" bestFit="1" customWidth="1"/>
    <col min="276" max="516" width="11.42578125" style="44"/>
    <col min="517" max="517" width="15.7109375" style="44" customWidth="1"/>
    <col min="518" max="518" width="0.85546875" style="44" customWidth="1"/>
    <col min="519" max="521" width="9.7109375" style="44" customWidth="1"/>
    <col min="522" max="522" width="10.7109375" style="44" customWidth="1"/>
    <col min="523" max="523" width="0.85546875" style="44" customWidth="1"/>
    <col min="524" max="526" width="9.7109375" style="44" customWidth="1"/>
    <col min="527" max="527" width="10.7109375" style="44" customWidth="1"/>
    <col min="528" max="528" width="0.85546875" style="44" customWidth="1"/>
    <col min="529" max="529" width="8.7109375" style="44" customWidth="1"/>
    <col min="530" max="530" width="5" style="44" customWidth="1"/>
    <col min="531" max="531" width="11.7109375" style="44" bestFit="1" customWidth="1"/>
    <col min="532" max="772" width="11.42578125" style="44"/>
    <col min="773" max="773" width="15.7109375" style="44" customWidth="1"/>
    <col min="774" max="774" width="0.85546875" style="44" customWidth="1"/>
    <col min="775" max="777" width="9.7109375" style="44" customWidth="1"/>
    <col min="778" max="778" width="10.7109375" style="44" customWidth="1"/>
    <col min="779" max="779" width="0.85546875" style="44" customWidth="1"/>
    <col min="780" max="782" width="9.7109375" style="44" customWidth="1"/>
    <col min="783" max="783" width="10.7109375" style="44" customWidth="1"/>
    <col min="784" max="784" width="0.85546875" style="44" customWidth="1"/>
    <col min="785" max="785" width="8.7109375" style="44" customWidth="1"/>
    <col min="786" max="786" width="5" style="44" customWidth="1"/>
    <col min="787" max="787" width="11.7109375" style="44" bestFit="1" customWidth="1"/>
    <col min="788" max="1028" width="11.42578125" style="44"/>
    <col min="1029" max="1029" width="15.7109375" style="44" customWidth="1"/>
    <col min="1030" max="1030" width="0.85546875" style="44" customWidth="1"/>
    <col min="1031" max="1033" width="9.7109375" style="44" customWidth="1"/>
    <col min="1034" max="1034" width="10.7109375" style="44" customWidth="1"/>
    <col min="1035" max="1035" width="0.85546875" style="44" customWidth="1"/>
    <col min="1036" max="1038" width="9.7109375" style="44" customWidth="1"/>
    <col min="1039" max="1039" width="10.7109375" style="44" customWidth="1"/>
    <col min="1040" max="1040" width="0.85546875" style="44" customWidth="1"/>
    <col min="1041" max="1041" width="8.7109375" style="44" customWidth="1"/>
    <col min="1042" max="1042" width="5" style="44" customWidth="1"/>
    <col min="1043" max="1043" width="11.7109375" style="44" bestFit="1" customWidth="1"/>
    <col min="1044" max="1284" width="11.42578125" style="44"/>
    <col min="1285" max="1285" width="15.7109375" style="44" customWidth="1"/>
    <col min="1286" max="1286" width="0.85546875" style="44" customWidth="1"/>
    <col min="1287" max="1289" width="9.7109375" style="44" customWidth="1"/>
    <col min="1290" max="1290" width="10.7109375" style="44" customWidth="1"/>
    <col min="1291" max="1291" width="0.85546875" style="44" customWidth="1"/>
    <col min="1292" max="1294" width="9.7109375" style="44" customWidth="1"/>
    <col min="1295" max="1295" width="10.7109375" style="44" customWidth="1"/>
    <col min="1296" max="1296" width="0.85546875" style="44" customWidth="1"/>
    <col min="1297" max="1297" width="8.7109375" style="44" customWidth="1"/>
    <col min="1298" max="1298" width="5" style="44" customWidth="1"/>
    <col min="1299" max="1299" width="11.7109375" style="44" bestFit="1" customWidth="1"/>
    <col min="1300" max="1540" width="11.42578125" style="44"/>
    <col min="1541" max="1541" width="15.7109375" style="44" customWidth="1"/>
    <col min="1542" max="1542" width="0.85546875" style="44" customWidth="1"/>
    <col min="1543" max="1545" width="9.7109375" style="44" customWidth="1"/>
    <col min="1546" max="1546" width="10.7109375" style="44" customWidth="1"/>
    <col min="1547" max="1547" width="0.85546875" style="44" customWidth="1"/>
    <col min="1548" max="1550" width="9.7109375" style="44" customWidth="1"/>
    <col min="1551" max="1551" width="10.7109375" style="44" customWidth="1"/>
    <col min="1552" max="1552" width="0.85546875" style="44" customWidth="1"/>
    <col min="1553" max="1553" width="8.7109375" style="44" customWidth="1"/>
    <col min="1554" max="1554" width="5" style="44" customWidth="1"/>
    <col min="1555" max="1555" width="11.7109375" style="44" bestFit="1" customWidth="1"/>
    <col min="1556" max="1796" width="11.42578125" style="44"/>
    <col min="1797" max="1797" width="15.7109375" style="44" customWidth="1"/>
    <col min="1798" max="1798" width="0.85546875" style="44" customWidth="1"/>
    <col min="1799" max="1801" width="9.7109375" style="44" customWidth="1"/>
    <col min="1802" max="1802" width="10.7109375" style="44" customWidth="1"/>
    <col min="1803" max="1803" width="0.85546875" style="44" customWidth="1"/>
    <col min="1804" max="1806" width="9.7109375" style="44" customWidth="1"/>
    <col min="1807" max="1807" width="10.7109375" style="44" customWidth="1"/>
    <col min="1808" max="1808" width="0.85546875" style="44" customWidth="1"/>
    <col min="1809" max="1809" width="8.7109375" style="44" customWidth="1"/>
    <col min="1810" max="1810" width="5" style="44" customWidth="1"/>
    <col min="1811" max="1811" width="11.7109375" style="44" bestFit="1" customWidth="1"/>
    <col min="1812" max="2052" width="11.42578125" style="44"/>
    <col min="2053" max="2053" width="15.7109375" style="44" customWidth="1"/>
    <col min="2054" max="2054" width="0.85546875" style="44" customWidth="1"/>
    <col min="2055" max="2057" width="9.7109375" style="44" customWidth="1"/>
    <col min="2058" max="2058" width="10.7109375" style="44" customWidth="1"/>
    <col min="2059" max="2059" width="0.85546875" style="44" customWidth="1"/>
    <col min="2060" max="2062" width="9.7109375" style="44" customWidth="1"/>
    <col min="2063" max="2063" width="10.7109375" style="44" customWidth="1"/>
    <col min="2064" max="2064" width="0.85546875" style="44" customWidth="1"/>
    <col min="2065" max="2065" width="8.7109375" style="44" customWidth="1"/>
    <col min="2066" max="2066" width="5" style="44" customWidth="1"/>
    <col min="2067" max="2067" width="11.7109375" style="44" bestFit="1" customWidth="1"/>
    <col min="2068" max="2308" width="11.42578125" style="44"/>
    <col min="2309" max="2309" width="15.7109375" style="44" customWidth="1"/>
    <col min="2310" max="2310" width="0.85546875" style="44" customWidth="1"/>
    <col min="2311" max="2313" width="9.7109375" style="44" customWidth="1"/>
    <col min="2314" max="2314" width="10.7109375" style="44" customWidth="1"/>
    <col min="2315" max="2315" width="0.85546875" style="44" customWidth="1"/>
    <col min="2316" max="2318" width="9.7109375" style="44" customWidth="1"/>
    <col min="2319" max="2319" width="10.7109375" style="44" customWidth="1"/>
    <col min="2320" max="2320" width="0.85546875" style="44" customWidth="1"/>
    <col min="2321" max="2321" width="8.7109375" style="44" customWidth="1"/>
    <col min="2322" max="2322" width="5" style="44" customWidth="1"/>
    <col min="2323" max="2323" width="11.7109375" style="44" bestFit="1" customWidth="1"/>
    <col min="2324" max="2564" width="11.42578125" style="44"/>
    <col min="2565" max="2565" width="15.7109375" style="44" customWidth="1"/>
    <col min="2566" max="2566" width="0.85546875" style="44" customWidth="1"/>
    <col min="2567" max="2569" width="9.7109375" style="44" customWidth="1"/>
    <col min="2570" max="2570" width="10.7109375" style="44" customWidth="1"/>
    <col min="2571" max="2571" width="0.85546875" style="44" customWidth="1"/>
    <col min="2572" max="2574" width="9.7109375" style="44" customWidth="1"/>
    <col min="2575" max="2575" width="10.7109375" style="44" customWidth="1"/>
    <col min="2576" max="2576" width="0.85546875" style="44" customWidth="1"/>
    <col min="2577" max="2577" width="8.7109375" style="44" customWidth="1"/>
    <col min="2578" max="2578" width="5" style="44" customWidth="1"/>
    <col min="2579" max="2579" width="11.7109375" style="44" bestFit="1" customWidth="1"/>
    <col min="2580" max="2820" width="11.42578125" style="44"/>
    <col min="2821" max="2821" width="15.7109375" style="44" customWidth="1"/>
    <col min="2822" max="2822" width="0.85546875" style="44" customWidth="1"/>
    <col min="2823" max="2825" width="9.7109375" style="44" customWidth="1"/>
    <col min="2826" max="2826" width="10.7109375" style="44" customWidth="1"/>
    <col min="2827" max="2827" width="0.85546875" style="44" customWidth="1"/>
    <col min="2828" max="2830" width="9.7109375" style="44" customWidth="1"/>
    <col min="2831" max="2831" width="10.7109375" style="44" customWidth="1"/>
    <col min="2832" max="2832" width="0.85546875" style="44" customWidth="1"/>
    <col min="2833" max="2833" width="8.7109375" style="44" customWidth="1"/>
    <col min="2834" max="2834" width="5" style="44" customWidth="1"/>
    <col min="2835" max="2835" width="11.7109375" style="44" bestFit="1" customWidth="1"/>
    <col min="2836" max="3076" width="11.42578125" style="44"/>
    <col min="3077" max="3077" width="15.7109375" style="44" customWidth="1"/>
    <col min="3078" max="3078" width="0.85546875" style="44" customWidth="1"/>
    <col min="3079" max="3081" width="9.7109375" style="44" customWidth="1"/>
    <col min="3082" max="3082" width="10.7109375" style="44" customWidth="1"/>
    <col min="3083" max="3083" width="0.85546875" style="44" customWidth="1"/>
    <col min="3084" max="3086" width="9.7109375" style="44" customWidth="1"/>
    <col min="3087" max="3087" width="10.7109375" style="44" customWidth="1"/>
    <col min="3088" max="3088" width="0.85546875" style="44" customWidth="1"/>
    <col min="3089" max="3089" width="8.7109375" style="44" customWidth="1"/>
    <col min="3090" max="3090" width="5" style="44" customWidth="1"/>
    <col min="3091" max="3091" width="11.7109375" style="44" bestFit="1" customWidth="1"/>
    <col min="3092" max="3332" width="11.42578125" style="44"/>
    <col min="3333" max="3333" width="15.7109375" style="44" customWidth="1"/>
    <col min="3334" max="3334" width="0.85546875" style="44" customWidth="1"/>
    <col min="3335" max="3337" width="9.7109375" style="44" customWidth="1"/>
    <col min="3338" max="3338" width="10.7109375" style="44" customWidth="1"/>
    <col min="3339" max="3339" width="0.85546875" style="44" customWidth="1"/>
    <col min="3340" max="3342" width="9.7109375" style="44" customWidth="1"/>
    <col min="3343" max="3343" width="10.7109375" style="44" customWidth="1"/>
    <col min="3344" max="3344" width="0.85546875" style="44" customWidth="1"/>
    <col min="3345" max="3345" width="8.7109375" style="44" customWidth="1"/>
    <col min="3346" max="3346" width="5" style="44" customWidth="1"/>
    <col min="3347" max="3347" width="11.7109375" style="44" bestFit="1" customWidth="1"/>
    <col min="3348" max="3588" width="11.42578125" style="44"/>
    <col min="3589" max="3589" width="15.7109375" style="44" customWidth="1"/>
    <col min="3590" max="3590" width="0.85546875" style="44" customWidth="1"/>
    <col min="3591" max="3593" width="9.7109375" style="44" customWidth="1"/>
    <col min="3594" max="3594" width="10.7109375" style="44" customWidth="1"/>
    <col min="3595" max="3595" width="0.85546875" style="44" customWidth="1"/>
    <col min="3596" max="3598" width="9.7109375" style="44" customWidth="1"/>
    <col min="3599" max="3599" width="10.7109375" style="44" customWidth="1"/>
    <col min="3600" max="3600" width="0.85546875" style="44" customWidth="1"/>
    <col min="3601" max="3601" width="8.7109375" style="44" customWidth="1"/>
    <col min="3602" max="3602" width="5" style="44" customWidth="1"/>
    <col min="3603" max="3603" width="11.7109375" style="44" bestFit="1" customWidth="1"/>
    <col min="3604" max="3844" width="11.42578125" style="44"/>
    <col min="3845" max="3845" width="15.7109375" style="44" customWidth="1"/>
    <col min="3846" max="3846" width="0.85546875" style="44" customWidth="1"/>
    <col min="3847" max="3849" width="9.7109375" style="44" customWidth="1"/>
    <col min="3850" max="3850" width="10.7109375" style="44" customWidth="1"/>
    <col min="3851" max="3851" width="0.85546875" style="44" customWidth="1"/>
    <col min="3852" max="3854" width="9.7109375" style="44" customWidth="1"/>
    <col min="3855" max="3855" width="10.7109375" style="44" customWidth="1"/>
    <col min="3856" max="3856" width="0.85546875" style="44" customWidth="1"/>
    <col min="3857" max="3857" width="8.7109375" style="44" customWidth="1"/>
    <col min="3858" max="3858" width="5" style="44" customWidth="1"/>
    <col min="3859" max="3859" width="11.7109375" style="44" bestFit="1" customWidth="1"/>
    <col min="3860" max="4100" width="11.42578125" style="44"/>
    <col min="4101" max="4101" width="15.7109375" style="44" customWidth="1"/>
    <col min="4102" max="4102" width="0.85546875" style="44" customWidth="1"/>
    <col min="4103" max="4105" width="9.7109375" style="44" customWidth="1"/>
    <col min="4106" max="4106" width="10.7109375" style="44" customWidth="1"/>
    <col min="4107" max="4107" width="0.85546875" style="44" customWidth="1"/>
    <col min="4108" max="4110" width="9.7109375" style="44" customWidth="1"/>
    <col min="4111" max="4111" width="10.7109375" style="44" customWidth="1"/>
    <col min="4112" max="4112" width="0.85546875" style="44" customWidth="1"/>
    <col min="4113" max="4113" width="8.7109375" style="44" customWidth="1"/>
    <col min="4114" max="4114" width="5" style="44" customWidth="1"/>
    <col min="4115" max="4115" width="11.7109375" style="44" bestFit="1" customWidth="1"/>
    <col min="4116" max="4356" width="11.42578125" style="44"/>
    <col min="4357" max="4357" width="15.7109375" style="44" customWidth="1"/>
    <col min="4358" max="4358" width="0.85546875" style="44" customWidth="1"/>
    <col min="4359" max="4361" width="9.7109375" style="44" customWidth="1"/>
    <col min="4362" max="4362" width="10.7109375" style="44" customWidth="1"/>
    <col min="4363" max="4363" width="0.85546875" style="44" customWidth="1"/>
    <col min="4364" max="4366" width="9.7109375" style="44" customWidth="1"/>
    <col min="4367" max="4367" width="10.7109375" style="44" customWidth="1"/>
    <col min="4368" max="4368" width="0.85546875" style="44" customWidth="1"/>
    <col min="4369" max="4369" width="8.7109375" style="44" customWidth="1"/>
    <col min="4370" max="4370" width="5" style="44" customWidth="1"/>
    <col min="4371" max="4371" width="11.7109375" style="44" bestFit="1" customWidth="1"/>
    <col min="4372" max="4612" width="11.42578125" style="44"/>
    <col min="4613" max="4613" width="15.7109375" style="44" customWidth="1"/>
    <col min="4614" max="4614" width="0.85546875" style="44" customWidth="1"/>
    <col min="4615" max="4617" width="9.7109375" style="44" customWidth="1"/>
    <col min="4618" max="4618" width="10.7109375" style="44" customWidth="1"/>
    <col min="4619" max="4619" width="0.85546875" style="44" customWidth="1"/>
    <col min="4620" max="4622" width="9.7109375" style="44" customWidth="1"/>
    <col min="4623" max="4623" width="10.7109375" style="44" customWidth="1"/>
    <col min="4624" max="4624" width="0.85546875" style="44" customWidth="1"/>
    <col min="4625" max="4625" width="8.7109375" style="44" customWidth="1"/>
    <col min="4626" max="4626" width="5" style="44" customWidth="1"/>
    <col min="4627" max="4627" width="11.7109375" style="44" bestFit="1" customWidth="1"/>
    <col min="4628" max="4868" width="11.42578125" style="44"/>
    <col min="4869" max="4869" width="15.7109375" style="44" customWidth="1"/>
    <col min="4870" max="4870" width="0.85546875" style="44" customWidth="1"/>
    <col min="4871" max="4873" width="9.7109375" style="44" customWidth="1"/>
    <col min="4874" max="4874" width="10.7109375" style="44" customWidth="1"/>
    <col min="4875" max="4875" width="0.85546875" style="44" customWidth="1"/>
    <col min="4876" max="4878" width="9.7109375" style="44" customWidth="1"/>
    <col min="4879" max="4879" width="10.7109375" style="44" customWidth="1"/>
    <col min="4880" max="4880" width="0.85546875" style="44" customWidth="1"/>
    <col min="4881" max="4881" width="8.7109375" style="44" customWidth="1"/>
    <col min="4882" max="4882" width="5" style="44" customWidth="1"/>
    <col min="4883" max="4883" width="11.7109375" style="44" bestFit="1" customWidth="1"/>
    <col min="4884" max="5124" width="11.42578125" style="44"/>
    <col min="5125" max="5125" width="15.7109375" style="44" customWidth="1"/>
    <col min="5126" max="5126" width="0.85546875" style="44" customWidth="1"/>
    <col min="5127" max="5129" width="9.7109375" style="44" customWidth="1"/>
    <col min="5130" max="5130" width="10.7109375" style="44" customWidth="1"/>
    <col min="5131" max="5131" width="0.85546875" style="44" customWidth="1"/>
    <col min="5132" max="5134" width="9.7109375" style="44" customWidth="1"/>
    <col min="5135" max="5135" width="10.7109375" style="44" customWidth="1"/>
    <col min="5136" max="5136" width="0.85546875" style="44" customWidth="1"/>
    <col min="5137" max="5137" width="8.7109375" style="44" customWidth="1"/>
    <col min="5138" max="5138" width="5" style="44" customWidth="1"/>
    <col min="5139" max="5139" width="11.7109375" style="44" bestFit="1" customWidth="1"/>
    <col min="5140" max="5380" width="11.42578125" style="44"/>
    <col min="5381" max="5381" width="15.7109375" style="44" customWidth="1"/>
    <col min="5382" max="5382" width="0.85546875" style="44" customWidth="1"/>
    <col min="5383" max="5385" width="9.7109375" style="44" customWidth="1"/>
    <col min="5386" max="5386" width="10.7109375" style="44" customWidth="1"/>
    <col min="5387" max="5387" width="0.85546875" style="44" customWidth="1"/>
    <col min="5388" max="5390" width="9.7109375" style="44" customWidth="1"/>
    <col min="5391" max="5391" width="10.7109375" style="44" customWidth="1"/>
    <col min="5392" max="5392" width="0.85546875" style="44" customWidth="1"/>
    <col min="5393" max="5393" width="8.7109375" style="44" customWidth="1"/>
    <col min="5394" max="5394" width="5" style="44" customWidth="1"/>
    <col min="5395" max="5395" width="11.7109375" style="44" bestFit="1" customWidth="1"/>
    <col min="5396" max="5636" width="11.42578125" style="44"/>
    <col min="5637" max="5637" width="15.7109375" style="44" customWidth="1"/>
    <col min="5638" max="5638" width="0.85546875" style="44" customWidth="1"/>
    <col min="5639" max="5641" width="9.7109375" style="44" customWidth="1"/>
    <col min="5642" max="5642" width="10.7109375" style="44" customWidth="1"/>
    <col min="5643" max="5643" width="0.85546875" style="44" customWidth="1"/>
    <col min="5644" max="5646" width="9.7109375" style="44" customWidth="1"/>
    <col min="5647" max="5647" width="10.7109375" style="44" customWidth="1"/>
    <col min="5648" max="5648" width="0.85546875" style="44" customWidth="1"/>
    <col min="5649" max="5649" width="8.7109375" style="44" customWidth="1"/>
    <col min="5650" max="5650" width="5" style="44" customWidth="1"/>
    <col min="5651" max="5651" width="11.7109375" style="44" bestFit="1" customWidth="1"/>
    <col min="5652" max="5892" width="11.42578125" style="44"/>
    <col min="5893" max="5893" width="15.7109375" style="44" customWidth="1"/>
    <col min="5894" max="5894" width="0.85546875" style="44" customWidth="1"/>
    <col min="5895" max="5897" width="9.7109375" style="44" customWidth="1"/>
    <col min="5898" max="5898" width="10.7109375" style="44" customWidth="1"/>
    <col min="5899" max="5899" width="0.85546875" style="44" customWidth="1"/>
    <col min="5900" max="5902" width="9.7109375" style="44" customWidth="1"/>
    <col min="5903" max="5903" width="10.7109375" style="44" customWidth="1"/>
    <col min="5904" max="5904" width="0.85546875" style="44" customWidth="1"/>
    <col min="5905" max="5905" width="8.7109375" style="44" customWidth="1"/>
    <col min="5906" max="5906" width="5" style="44" customWidth="1"/>
    <col min="5907" max="5907" width="11.7109375" style="44" bestFit="1" customWidth="1"/>
    <col min="5908" max="6148" width="11.42578125" style="44"/>
    <col min="6149" max="6149" width="15.7109375" style="44" customWidth="1"/>
    <col min="6150" max="6150" width="0.85546875" style="44" customWidth="1"/>
    <col min="6151" max="6153" width="9.7109375" style="44" customWidth="1"/>
    <col min="6154" max="6154" width="10.7109375" style="44" customWidth="1"/>
    <col min="6155" max="6155" width="0.85546875" style="44" customWidth="1"/>
    <col min="6156" max="6158" width="9.7109375" style="44" customWidth="1"/>
    <col min="6159" max="6159" width="10.7109375" style="44" customWidth="1"/>
    <col min="6160" max="6160" width="0.85546875" style="44" customWidth="1"/>
    <col min="6161" max="6161" width="8.7109375" style="44" customWidth="1"/>
    <col min="6162" max="6162" width="5" style="44" customWidth="1"/>
    <col min="6163" max="6163" width="11.7109375" style="44" bestFit="1" customWidth="1"/>
    <col min="6164" max="6404" width="11.42578125" style="44"/>
    <col min="6405" max="6405" width="15.7109375" style="44" customWidth="1"/>
    <col min="6406" max="6406" width="0.85546875" style="44" customWidth="1"/>
    <col min="6407" max="6409" width="9.7109375" style="44" customWidth="1"/>
    <col min="6410" max="6410" width="10.7109375" style="44" customWidth="1"/>
    <col min="6411" max="6411" width="0.85546875" style="44" customWidth="1"/>
    <col min="6412" max="6414" width="9.7109375" style="44" customWidth="1"/>
    <col min="6415" max="6415" width="10.7109375" style="44" customWidth="1"/>
    <col min="6416" max="6416" width="0.85546875" style="44" customWidth="1"/>
    <col min="6417" max="6417" width="8.7109375" style="44" customWidth="1"/>
    <col min="6418" max="6418" width="5" style="44" customWidth="1"/>
    <col min="6419" max="6419" width="11.7109375" style="44" bestFit="1" customWidth="1"/>
    <col min="6420" max="6660" width="11.42578125" style="44"/>
    <col min="6661" max="6661" width="15.7109375" style="44" customWidth="1"/>
    <col min="6662" max="6662" width="0.85546875" style="44" customWidth="1"/>
    <col min="6663" max="6665" width="9.7109375" style="44" customWidth="1"/>
    <col min="6666" max="6666" width="10.7109375" style="44" customWidth="1"/>
    <col min="6667" max="6667" width="0.85546875" style="44" customWidth="1"/>
    <col min="6668" max="6670" width="9.7109375" style="44" customWidth="1"/>
    <col min="6671" max="6671" width="10.7109375" style="44" customWidth="1"/>
    <col min="6672" max="6672" width="0.85546875" style="44" customWidth="1"/>
    <col min="6673" max="6673" width="8.7109375" style="44" customWidth="1"/>
    <col min="6674" max="6674" width="5" style="44" customWidth="1"/>
    <col min="6675" max="6675" width="11.7109375" style="44" bestFit="1" customWidth="1"/>
    <col min="6676" max="6916" width="11.42578125" style="44"/>
    <col min="6917" max="6917" width="15.7109375" style="44" customWidth="1"/>
    <col min="6918" max="6918" width="0.85546875" style="44" customWidth="1"/>
    <col min="6919" max="6921" width="9.7109375" style="44" customWidth="1"/>
    <col min="6922" max="6922" width="10.7109375" style="44" customWidth="1"/>
    <col min="6923" max="6923" width="0.85546875" style="44" customWidth="1"/>
    <col min="6924" max="6926" width="9.7109375" style="44" customWidth="1"/>
    <col min="6927" max="6927" width="10.7109375" style="44" customWidth="1"/>
    <col min="6928" max="6928" width="0.85546875" style="44" customWidth="1"/>
    <col min="6929" max="6929" width="8.7109375" style="44" customWidth="1"/>
    <col min="6930" max="6930" width="5" style="44" customWidth="1"/>
    <col min="6931" max="6931" width="11.7109375" style="44" bestFit="1" customWidth="1"/>
    <col min="6932" max="7172" width="11.42578125" style="44"/>
    <col min="7173" max="7173" width="15.7109375" style="44" customWidth="1"/>
    <col min="7174" max="7174" width="0.85546875" style="44" customWidth="1"/>
    <col min="7175" max="7177" width="9.7109375" style="44" customWidth="1"/>
    <col min="7178" max="7178" width="10.7109375" style="44" customWidth="1"/>
    <col min="7179" max="7179" width="0.85546875" style="44" customWidth="1"/>
    <col min="7180" max="7182" width="9.7109375" style="44" customWidth="1"/>
    <col min="7183" max="7183" width="10.7109375" style="44" customWidth="1"/>
    <col min="7184" max="7184" width="0.85546875" style="44" customWidth="1"/>
    <col min="7185" max="7185" width="8.7109375" style="44" customWidth="1"/>
    <col min="7186" max="7186" width="5" style="44" customWidth="1"/>
    <col min="7187" max="7187" width="11.7109375" style="44" bestFit="1" customWidth="1"/>
    <col min="7188" max="7428" width="11.42578125" style="44"/>
    <col min="7429" max="7429" width="15.7109375" style="44" customWidth="1"/>
    <col min="7430" max="7430" width="0.85546875" style="44" customWidth="1"/>
    <col min="7431" max="7433" width="9.7109375" style="44" customWidth="1"/>
    <col min="7434" max="7434" width="10.7109375" style="44" customWidth="1"/>
    <col min="7435" max="7435" width="0.85546875" style="44" customWidth="1"/>
    <col min="7436" max="7438" width="9.7109375" style="44" customWidth="1"/>
    <col min="7439" max="7439" width="10.7109375" style="44" customWidth="1"/>
    <col min="7440" max="7440" width="0.85546875" style="44" customWidth="1"/>
    <col min="7441" max="7441" width="8.7109375" style="44" customWidth="1"/>
    <col min="7442" max="7442" width="5" style="44" customWidth="1"/>
    <col min="7443" max="7443" width="11.7109375" style="44" bestFit="1" customWidth="1"/>
    <col min="7444" max="7684" width="11.42578125" style="44"/>
    <col min="7685" max="7685" width="15.7109375" style="44" customWidth="1"/>
    <col min="7686" max="7686" width="0.85546875" style="44" customWidth="1"/>
    <col min="7687" max="7689" width="9.7109375" style="44" customWidth="1"/>
    <col min="7690" max="7690" width="10.7109375" style="44" customWidth="1"/>
    <col min="7691" max="7691" width="0.85546875" style="44" customWidth="1"/>
    <col min="7692" max="7694" width="9.7109375" style="44" customWidth="1"/>
    <col min="7695" max="7695" width="10.7109375" style="44" customWidth="1"/>
    <col min="7696" max="7696" width="0.85546875" style="44" customWidth="1"/>
    <col min="7697" max="7697" width="8.7109375" style="44" customWidth="1"/>
    <col min="7698" max="7698" width="5" style="44" customWidth="1"/>
    <col min="7699" max="7699" width="11.7109375" style="44" bestFit="1" customWidth="1"/>
    <col min="7700" max="7940" width="11.42578125" style="44"/>
    <col min="7941" max="7941" width="15.7109375" style="44" customWidth="1"/>
    <col min="7942" max="7942" width="0.85546875" style="44" customWidth="1"/>
    <col min="7943" max="7945" width="9.7109375" style="44" customWidth="1"/>
    <col min="7946" max="7946" width="10.7109375" style="44" customWidth="1"/>
    <col min="7947" max="7947" width="0.85546875" style="44" customWidth="1"/>
    <col min="7948" max="7950" width="9.7109375" style="44" customWidth="1"/>
    <col min="7951" max="7951" width="10.7109375" style="44" customWidth="1"/>
    <col min="7952" max="7952" width="0.85546875" style="44" customWidth="1"/>
    <col min="7953" max="7953" width="8.7109375" style="44" customWidth="1"/>
    <col min="7954" max="7954" width="5" style="44" customWidth="1"/>
    <col min="7955" max="7955" width="11.7109375" style="44" bestFit="1" customWidth="1"/>
    <col min="7956" max="8196" width="11.42578125" style="44"/>
    <col min="8197" max="8197" width="15.7109375" style="44" customWidth="1"/>
    <col min="8198" max="8198" width="0.85546875" style="44" customWidth="1"/>
    <col min="8199" max="8201" width="9.7109375" style="44" customWidth="1"/>
    <col min="8202" max="8202" width="10.7109375" style="44" customWidth="1"/>
    <col min="8203" max="8203" width="0.85546875" style="44" customWidth="1"/>
    <col min="8204" max="8206" width="9.7109375" style="44" customWidth="1"/>
    <col min="8207" max="8207" width="10.7109375" style="44" customWidth="1"/>
    <col min="8208" max="8208" width="0.85546875" style="44" customWidth="1"/>
    <col min="8209" max="8209" width="8.7109375" style="44" customWidth="1"/>
    <col min="8210" max="8210" width="5" style="44" customWidth="1"/>
    <col min="8211" max="8211" width="11.7109375" style="44" bestFit="1" customWidth="1"/>
    <col min="8212" max="8452" width="11.42578125" style="44"/>
    <col min="8453" max="8453" width="15.7109375" style="44" customWidth="1"/>
    <col min="8454" max="8454" width="0.85546875" style="44" customWidth="1"/>
    <col min="8455" max="8457" width="9.7109375" style="44" customWidth="1"/>
    <col min="8458" max="8458" width="10.7109375" style="44" customWidth="1"/>
    <col min="8459" max="8459" width="0.85546875" style="44" customWidth="1"/>
    <col min="8460" max="8462" width="9.7109375" style="44" customWidth="1"/>
    <col min="8463" max="8463" width="10.7109375" style="44" customWidth="1"/>
    <col min="8464" max="8464" width="0.85546875" style="44" customWidth="1"/>
    <col min="8465" max="8465" width="8.7109375" style="44" customWidth="1"/>
    <col min="8466" max="8466" width="5" style="44" customWidth="1"/>
    <col min="8467" max="8467" width="11.7109375" style="44" bestFit="1" customWidth="1"/>
    <col min="8468" max="8708" width="11.42578125" style="44"/>
    <col min="8709" max="8709" width="15.7109375" style="44" customWidth="1"/>
    <col min="8710" max="8710" width="0.85546875" style="44" customWidth="1"/>
    <col min="8711" max="8713" width="9.7109375" style="44" customWidth="1"/>
    <col min="8714" max="8714" width="10.7109375" style="44" customWidth="1"/>
    <col min="8715" max="8715" width="0.85546875" style="44" customWidth="1"/>
    <col min="8716" max="8718" width="9.7109375" style="44" customWidth="1"/>
    <col min="8719" max="8719" width="10.7109375" style="44" customWidth="1"/>
    <col min="8720" max="8720" width="0.85546875" style="44" customWidth="1"/>
    <col min="8721" max="8721" width="8.7109375" style="44" customWidth="1"/>
    <col min="8722" max="8722" width="5" style="44" customWidth="1"/>
    <col min="8723" max="8723" width="11.7109375" style="44" bestFit="1" customWidth="1"/>
    <col min="8724" max="8964" width="11.42578125" style="44"/>
    <col min="8965" max="8965" width="15.7109375" style="44" customWidth="1"/>
    <col min="8966" max="8966" width="0.85546875" style="44" customWidth="1"/>
    <col min="8967" max="8969" width="9.7109375" style="44" customWidth="1"/>
    <col min="8970" max="8970" width="10.7109375" style="44" customWidth="1"/>
    <col min="8971" max="8971" width="0.85546875" style="44" customWidth="1"/>
    <col min="8972" max="8974" width="9.7109375" style="44" customWidth="1"/>
    <col min="8975" max="8975" width="10.7109375" style="44" customWidth="1"/>
    <col min="8976" max="8976" width="0.85546875" style="44" customWidth="1"/>
    <col min="8977" max="8977" width="8.7109375" style="44" customWidth="1"/>
    <col min="8978" max="8978" width="5" style="44" customWidth="1"/>
    <col min="8979" max="8979" width="11.7109375" style="44" bestFit="1" customWidth="1"/>
    <col min="8980" max="9220" width="11.42578125" style="44"/>
    <col min="9221" max="9221" width="15.7109375" style="44" customWidth="1"/>
    <col min="9222" max="9222" width="0.85546875" style="44" customWidth="1"/>
    <col min="9223" max="9225" width="9.7109375" style="44" customWidth="1"/>
    <col min="9226" max="9226" width="10.7109375" style="44" customWidth="1"/>
    <col min="9227" max="9227" width="0.85546875" style="44" customWidth="1"/>
    <col min="9228" max="9230" width="9.7109375" style="44" customWidth="1"/>
    <col min="9231" max="9231" width="10.7109375" style="44" customWidth="1"/>
    <col min="9232" max="9232" width="0.85546875" style="44" customWidth="1"/>
    <col min="9233" max="9233" width="8.7109375" style="44" customWidth="1"/>
    <col min="9234" max="9234" width="5" style="44" customWidth="1"/>
    <col min="9235" max="9235" width="11.7109375" style="44" bestFit="1" customWidth="1"/>
    <col min="9236" max="9476" width="11.42578125" style="44"/>
    <col min="9477" max="9477" width="15.7109375" style="44" customWidth="1"/>
    <col min="9478" max="9478" width="0.85546875" style="44" customWidth="1"/>
    <col min="9479" max="9481" width="9.7109375" style="44" customWidth="1"/>
    <col min="9482" max="9482" width="10.7109375" style="44" customWidth="1"/>
    <col min="9483" max="9483" width="0.85546875" style="44" customWidth="1"/>
    <col min="9484" max="9486" width="9.7109375" style="44" customWidth="1"/>
    <col min="9487" max="9487" width="10.7109375" style="44" customWidth="1"/>
    <col min="9488" max="9488" width="0.85546875" style="44" customWidth="1"/>
    <col min="9489" max="9489" width="8.7109375" style="44" customWidth="1"/>
    <col min="9490" max="9490" width="5" style="44" customWidth="1"/>
    <col min="9491" max="9491" width="11.7109375" style="44" bestFit="1" customWidth="1"/>
    <col min="9492" max="9732" width="11.42578125" style="44"/>
    <col min="9733" max="9733" width="15.7109375" style="44" customWidth="1"/>
    <col min="9734" max="9734" width="0.85546875" style="44" customWidth="1"/>
    <col min="9735" max="9737" width="9.7109375" style="44" customWidth="1"/>
    <col min="9738" max="9738" width="10.7109375" style="44" customWidth="1"/>
    <col min="9739" max="9739" width="0.85546875" style="44" customWidth="1"/>
    <col min="9740" max="9742" width="9.7109375" style="44" customWidth="1"/>
    <col min="9743" max="9743" width="10.7109375" style="44" customWidth="1"/>
    <col min="9744" max="9744" width="0.85546875" style="44" customWidth="1"/>
    <col min="9745" max="9745" width="8.7109375" style="44" customWidth="1"/>
    <col min="9746" max="9746" width="5" style="44" customWidth="1"/>
    <col min="9747" max="9747" width="11.7109375" style="44" bestFit="1" customWidth="1"/>
    <col min="9748" max="9988" width="11.42578125" style="44"/>
    <col min="9989" max="9989" width="15.7109375" style="44" customWidth="1"/>
    <col min="9990" max="9990" width="0.85546875" style="44" customWidth="1"/>
    <col min="9991" max="9993" width="9.7109375" style="44" customWidth="1"/>
    <col min="9994" max="9994" width="10.7109375" style="44" customWidth="1"/>
    <col min="9995" max="9995" width="0.85546875" style="44" customWidth="1"/>
    <col min="9996" max="9998" width="9.7109375" style="44" customWidth="1"/>
    <col min="9999" max="9999" width="10.7109375" style="44" customWidth="1"/>
    <col min="10000" max="10000" width="0.85546875" style="44" customWidth="1"/>
    <col min="10001" max="10001" width="8.7109375" style="44" customWidth="1"/>
    <col min="10002" max="10002" width="5" style="44" customWidth="1"/>
    <col min="10003" max="10003" width="11.7109375" style="44" bestFit="1" customWidth="1"/>
    <col min="10004" max="10244" width="11.42578125" style="44"/>
    <col min="10245" max="10245" width="15.7109375" style="44" customWidth="1"/>
    <col min="10246" max="10246" width="0.85546875" style="44" customWidth="1"/>
    <col min="10247" max="10249" width="9.7109375" style="44" customWidth="1"/>
    <col min="10250" max="10250" width="10.7109375" style="44" customWidth="1"/>
    <col min="10251" max="10251" width="0.85546875" style="44" customWidth="1"/>
    <col min="10252" max="10254" width="9.7109375" style="44" customWidth="1"/>
    <col min="10255" max="10255" width="10.7109375" style="44" customWidth="1"/>
    <col min="10256" max="10256" width="0.85546875" style="44" customWidth="1"/>
    <col min="10257" max="10257" width="8.7109375" style="44" customWidth="1"/>
    <col min="10258" max="10258" width="5" style="44" customWidth="1"/>
    <col min="10259" max="10259" width="11.7109375" style="44" bestFit="1" customWidth="1"/>
    <col min="10260" max="10500" width="11.42578125" style="44"/>
    <col min="10501" max="10501" width="15.7109375" style="44" customWidth="1"/>
    <col min="10502" max="10502" width="0.85546875" style="44" customWidth="1"/>
    <col min="10503" max="10505" width="9.7109375" style="44" customWidth="1"/>
    <col min="10506" max="10506" width="10.7109375" style="44" customWidth="1"/>
    <col min="10507" max="10507" width="0.85546875" style="44" customWidth="1"/>
    <col min="10508" max="10510" width="9.7109375" style="44" customWidth="1"/>
    <col min="10511" max="10511" width="10.7109375" style="44" customWidth="1"/>
    <col min="10512" max="10512" width="0.85546875" style="44" customWidth="1"/>
    <col min="10513" max="10513" width="8.7109375" style="44" customWidth="1"/>
    <col min="10514" max="10514" width="5" style="44" customWidth="1"/>
    <col min="10515" max="10515" width="11.7109375" style="44" bestFit="1" customWidth="1"/>
    <col min="10516" max="10756" width="11.42578125" style="44"/>
    <col min="10757" max="10757" width="15.7109375" style="44" customWidth="1"/>
    <col min="10758" max="10758" width="0.85546875" style="44" customWidth="1"/>
    <col min="10759" max="10761" width="9.7109375" style="44" customWidth="1"/>
    <col min="10762" max="10762" width="10.7109375" style="44" customWidth="1"/>
    <col min="10763" max="10763" width="0.85546875" style="44" customWidth="1"/>
    <col min="10764" max="10766" width="9.7109375" style="44" customWidth="1"/>
    <col min="10767" max="10767" width="10.7109375" style="44" customWidth="1"/>
    <col min="10768" max="10768" width="0.85546875" style="44" customWidth="1"/>
    <col min="10769" max="10769" width="8.7109375" style="44" customWidth="1"/>
    <col min="10770" max="10770" width="5" style="44" customWidth="1"/>
    <col min="10771" max="10771" width="11.7109375" style="44" bestFit="1" customWidth="1"/>
    <col min="10772" max="11012" width="11.42578125" style="44"/>
    <col min="11013" max="11013" width="15.7109375" style="44" customWidth="1"/>
    <col min="11014" max="11014" width="0.85546875" style="44" customWidth="1"/>
    <col min="11015" max="11017" width="9.7109375" style="44" customWidth="1"/>
    <col min="11018" max="11018" width="10.7109375" style="44" customWidth="1"/>
    <col min="11019" max="11019" width="0.85546875" style="44" customWidth="1"/>
    <col min="11020" max="11022" width="9.7109375" style="44" customWidth="1"/>
    <col min="11023" max="11023" width="10.7109375" style="44" customWidth="1"/>
    <col min="11024" max="11024" width="0.85546875" style="44" customWidth="1"/>
    <col min="11025" max="11025" width="8.7109375" style="44" customWidth="1"/>
    <col min="11026" max="11026" width="5" style="44" customWidth="1"/>
    <col min="11027" max="11027" width="11.7109375" style="44" bestFit="1" customWidth="1"/>
    <col min="11028" max="11268" width="11.42578125" style="44"/>
    <col min="11269" max="11269" width="15.7109375" style="44" customWidth="1"/>
    <col min="11270" max="11270" width="0.85546875" style="44" customWidth="1"/>
    <col min="11271" max="11273" width="9.7109375" style="44" customWidth="1"/>
    <col min="11274" max="11274" width="10.7109375" style="44" customWidth="1"/>
    <col min="11275" max="11275" width="0.85546875" style="44" customWidth="1"/>
    <col min="11276" max="11278" width="9.7109375" style="44" customWidth="1"/>
    <col min="11279" max="11279" width="10.7109375" style="44" customWidth="1"/>
    <col min="11280" max="11280" width="0.85546875" style="44" customWidth="1"/>
    <col min="11281" max="11281" width="8.7109375" style="44" customWidth="1"/>
    <col min="11282" max="11282" width="5" style="44" customWidth="1"/>
    <col min="11283" max="11283" width="11.7109375" style="44" bestFit="1" customWidth="1"/>
    <col min="11284" max="11524" width="11.42578125" style="44"/>
    <col min="11525" max="11525" width="15.7109375" style="44" customWidth="1"/>
    <col min="11526" max="11526" width="0.85546875" style="44" customWidth="1"/>
    <col min="11527" max="11529" width="9.7109375" style="44" customWidth="1"/>
    <col min="11530" max="11530" width="10.7109375" style="44" customWidth="1"/>
    <col min="11531" max="11531" width="0.85546875" style="44" customWidth="1"/>
    <col min="11532" max="11534" width="9.7109375" style="44" customWidth="1"/>
    <col min="11535" max="11535" width="10.7109375" style="44" customWidth="1"/>
    <col min="11536" max="11536" width="0.85546875" style="44" customWidth="1"/>
    <col min="11537" max="11537" width="8.7109375" style="44" customWidth="1"/>
    <col min="11538" max="11538" width="5" style="44" customWidth="1"/>
    <col min="11539" max="11539" width="11.7109375" style="44" bestFit="1" customWidth="1"/>
    <col min="11540" max="11780" width="11.42578125" style="44"/>
    <col min="11781" max="11781" width="15.7109375" style="44" customWidth="1"/>
    <col min="11782" max="11782" width="0.85546875" style="44" customWidth="1"/>
    <col min="11783" max="11785" width="9.7109375" style="44" customWidth="1"/>
    <col min="11786" max="11786" width="10.7109375" style="44" customWidth="1"/>
    <col min="11787" max="11787" width="0.85546875" style="44" customWidth="1"/>
    <col min="11788" max="11790" width="9.7109375" style="44" customWidth="1"/>
    <col min="11791" max="11791" width="10.7109375" style="44" customWidth="1"/>
    <col min="11792" max="11792" width="0.85546875" style="44" customWidth="1"/>
    <col min="11793" max="11793" width="8.7109375" style="44" customWidth="1"/>
    <col min="11794" max="11794" width="5" style="44" customWidth="1"/>
    <col min="11795" max="11795" width="11.7109375" style="44" bestFit="1" customWidth="1"/>
    <col min="11796" max="12036" width="11.42578125" style="44"/>
    <col min="12037" max="12037" width="15.7109375" style="44" customWidth="1"/>
    <col min="12038" max="12038" width="0.85546875" style="44" customWidth="1"/>
    <col min="12039" max="12041" width="9.7109375" style="44" customWidth="1"/>
    <col min="12042" max="12042" width="10.7109375" style="44" customWidth="1"/>
    <col min="12043" max="12043" width="0.85546875" style="44" customWidth="1"/>
    <col min="12044" max="12046" width="9.7109375" style="44" customWidth="1"/>
    <col min="12047" max="12047" width="10.7109375" style="44" customWidth="1"/>
    <col min="12048" max="12048" width="0.85546875" style="44" customWidth="1"/>
    <col min="12049" max="12049" width="8.7109375" style="44" customWidth="1"/>
    <col min="12050" max="12050" width="5" style="44" customWidth="1"/>
    <col min="12051" max="12051" width="11.7109375" style="44" bestFit="1" customWidth="1"/>
    <col min="12052" max="12292" width="11.42578125" style="44"/>
    <col min="12293" max="12293" width="15.7109375" style="44" customWidth="1"/>
    <col min="12294" max="12294" width="0.85546875" style="44" customWidth="1"/>
    <col min="12295" max="12297" width="9.7109375" style="44" customWidth="1"/>
    <col min="12298" max="12298" width="10.7109375" style="44" customWidth="1"/>
    <col min="12299" max="12299" width="0.85546875" style="44" customWidth="1"/>
    <col min="12300" max="12302" width="9.7109375" style="44" customWidth="1"/>
    <col min="12303" max="12303" width="10.7109375" style="44" customWidth="1"/>
    <col min="12304" max="12304" width="0.85546875" style="44" customWidth="1"/>
    <col min="12305" max="12305" width="8.7109375" style="44" customWidth="1"/>
    <col min="12306" max="12306" width="5" style="44" customWidth="1"/>
    <col min="12307" max="12307" width="11.7109375" style="44" bestFit="1" customWidth="1"/>
    <col min="12308" max="12548" width="11.42578125" style="44"/>
    <col min="12549" max="12549" width="15.7109375" style="44" customWidth="1"/>
    <col min="12550" max="12550" width="0.85546875" style="44" customWidth="1"/>
    <col min="12551" max="12553" width="9.7109375" style="44" customWidth="1"/>
    <col min="12554" max="12554" width="10.7109375" style="44" customWidth="1"/>
    <col min="12555" max="12555" width="0.85546875" style="44" customWidth="1"/>
    <col min="12556" max="12558" width="9.7109375" style="44" customWidth="1"/>
    <col min="12559" max="12559" width="10.7109375" style="44" customWidth="1"/>
    <col min="12560" max="12560" width="0.85546875" style="44" customWidth="1"/>
    <col min="12561" max="12561" width="8.7109375" style="44" customWidth="1"/>
    <col min="12562" max="12562" width="5" style="44" customWidth="1"/>
    <col min="12563" max="12563" width="11.7109375" style="44" bestFit="1" customWidth="1"/>
    <col min="12564" max="12804" width="11.42578125" style="44"/>
    <col min="12805" max="12805" width="15.7109375" style="44" customWidth="1"/>
    <col min="12806" max="12806" width="0.85546875" style="44" customWidth="1"/>
    <col min="12807" max="12809" width="9.7109375" style="44" customWidth="1"/>
    <col min="12810" max="12810" width="10.7109375" style="44" customWidth="1"/>
    <col min="12811" max="12811" width="0.85546875" style="44" customWidth="1"/>
    <col min="12812" max="12814" width="9.7109375" style="44" customWidth="1"/>
    <col min="12815" max="12815" width="10.7109375" style="44" customWidth="1"/>
    <col min="12816" max="12816" width="0.85546875" style="44" customWidth="1"/>
    <col min="12817" max="12817" width="8.7109375" style="44" customWidth="1"/>
    <col min="12818" max="12818" width="5" style="44" customWidth="1"/>
    <col min="12819" max="12819" width="11.7109375" style="44" bestFit="1" customWidth="1"/>
    <col min="12820" max="13060" width="11.42578125" style="44"/>
    <col min="13061" max="13061" width="15.7109375" style="44" customWidth="1"/>
    <col min="13062" max="13062" width="0.85546875" style="44" customWidth="1"/>
    <col min="13063" max="13065" width="9.7109375" style="44" customWidth="1"/>
    <col min="13066" max="13066" width="10.7109375" style="44" customWidth="1"/>
    <col min="13067" max="13067" width="0.85546875" style="44" customWidth="1"/>
    <col min="13068" max="13070" width="9.7109375" style="44" customWidth="1"/>
    <col min="13071" max="13071" width="10.7109375" style="44" customWidth="1"/>
    <col min="13072" max="13072" width="0.85546875" style="44" customWidth="1"/>
    <col min="13073" max="13073" width="8.7109375" style="44" customWidth="1"/>
    <col min="13074" max="13074" width="5" style="44" customWidth="1"/>
    <col min="13075" max="13075" width="11.7109375" style="44" bestFit="1" customWidth="1"/>
    <col min="13076" max="13316" width="11.42578125" style="44"/>
    <col min="13317" max="13317" width="15.7109375" style="44" customWidth="1"/>
    <col min="13318" max="13318" width="0.85546875" style="44" customWidth="1"/>
    <col min="13319" max="13321" width="9.7109375" style="44" customWidth="1"/>
    <col min="13322" max="13322" width="10.7109375" style="44" customWidth="1"/>
    <col min="13323" max="13323" width="0.85546875" style="44" customWidth="1"/>
    <col min="13324" max="13326" width="9.7109375" style="44" customWidth="1"/>
    <col min="13327" max="13327" width="10.7109375" style="44" customWidth="1"/>
    <col min="13328" max="13328" width="0.85546875" style="44" customWidth="1"/>
    <col min="13329" max="13329" width="8.7109375" style="44" customWidth="1"/>
    <col min="13330" max="13330" width="5" style="44" customWidth="1"/>
    <col min="13331" max="13331" width="11.7109375" style="44" bestFit="1" customWidth="1"/>
    <col min="13332" max="13572" width="11.42578125" style="44"/>
    <col min="13573" max="13573" width="15.7109375" style="44" customWidth="1"/>
    <col min="13574" max="13574" width="0.85546875" style="44" customWidth="1"/>
    <col min="13575" max="13577" width="9.7109375" style="44" customWidth="1"/>
    <col min="13578" max="13578" width="10.7109375" style="44" customWidth="1"/>
    <col min="13579" max="13579" width="0.85546875" style="44" customWidth="1"/>
    <col min="13580" max="13582" width="9.7109375" style="44" customWidth="1"/>
    <col min="13583" max="13583" width="10.7109375" style="44" customWidth="1"/>
    <col min="13584" max="13584" width="0.85546875" style="44" customWidth="1"/>
    <col min="13585" max="13585" width="8.7109375" style="44" customWidth="1"/>
    <col min="13586" max="13586" width="5" style="44" customWidth="1"/>
    <col min="13587" max="13587" width="11.7109375" style="44" bestFit="1" customWidth="1"/>
    <col min="13588" max="13828" width="11.42578125" style="44"/>
    <col min="13829" max="13829" width="15.7109375" style="44" customWidth="1"/>
    <col min="13830" max="13830" width="0.85546875" style="44" customWidth="1"/>
    <col min="13831" max="13833" width="9.7109375" style="44" customWidth="1"/>
    <col min="13834" max="13834" width="10.7109375" style="44" customWidth="1"/>
    <col min="13835" max="13835" width="0.85546875" style="44" customWidth="1"/>
    <col min="13836" max="13838" width="9.7109375" style="44" customWidth="1"/>
    <col min="13839" max="13839" width="10.7109375" style="44" customWidth="1"/>
    <col min="13840" max="13840" width="0.85546875" style="44" customWidth="1"/>
    <col min="13841" max="13841" width="8.7109375" style="44" customWidth="1"/>
    <col min="13842" max="13842" width="5" style="44" customWidth="1"/>
    <col min="13843" max="13843" width="11.7109375" style="44" bestFit="1" customWidth="1"/>
    <col min="13844" max="14084" width="11.42578125" style="44"/>
    <col min="14085" max="14085" width="15.7109375" style="44" customWidth="1"/>
    <col min="14086" max="14086" width="0.85546875" style="44" customWidth="1"/>
    <col min="14087" max="14089" width="9.7109375" style="44" customWidth="1"/>
    <col min="14090" max="14090" width="10.7109375" style="44" customWidth="1"/>
    <col min="14091" max="14091" width="0.85546875" style="44" customWidth="1"/>
    <col min="14092" max="14094" width="9.7109375" style="44" customWidth="1"/>
    <col min="14095" max="14095" width="10.7109375" style="44" customWidth="1"/>
    <col min="14096" max="14096" width="0.85546875" style="44" customWidth="1"/>
    <col min="14097" max="14097" width="8.7109375" style="44" customWidth="1"/>
    <col min="14098" max="14098" width="5" style="44" customWidth="1"/>
    <col min="14099" max="14099" width="11.7109375" style="44" bestFit="1" customWidth="1"/>
    <col min="14100" max="14340" width="11.42578125" style="44"/>
    <col min="14341" max="14341" width="15.7109375" style="44" customWidth="1"/>
    <col min="14342" max="14342" width="0.85546875" style="44" customWidth="1"/>
    <col min="14343" max="14345" width="9.7109375" style="44" customWidth="1"/>
    <col min="14346" max="14346" width="10.7109375" style="44" customWidth="1"/>
    <col min="14347" max="14347" width="0.85546875" style="44" customWidth="1"/>
    <col min="14348" max="14350" width="9.7109375" style="44" customWidth="1"/>
    <col min="14351" max="14351" width="10.7109375" style="44" customWidth="1"/>
    <col min="14352" max="14352" width="0.85546875" style="44" customWidth="1"/>
    <col min="14353" max="14353" width="8.7109375" style="44" customWidth="1"/>
    <col min="14354" max="14354" width="5" style="44" customWidth="1"/>
    <col min="14355" max="14355" width="11.7109375" style="44" bestFit="1" customWidth="1"/>
    <col min="14356" max="14596" width="11.42578125" style="44"/>
    <col min="14597" max="14597" width="15.7109375" style="44" customWidth="1"/>
    <col min="14598" max="14598" width="0.85546875" style="44" customWidth="1"/>
    <col min="14599" max="14601" width="9.7109375" style="44" customWidth="1"/>
    <col min="14602" max="14602" width="10.7109375" style="44" customWidth="1"/>
    <col min="14603" max="14603" width="0.85546875" style="44" customWidth="1"/>
    <col min="14604" max="14606" width="9.7109375" style="44" customWidth="1"/>
    <col min="14607" max="14607" width="10.7109375" style="44" customWidth="1"/>
    <col min="14608" max="14608" width="0.85546875" style="44" customWidth="1"/>
    <col min="14609" max="14609" width="8.7109375" style="44" customWidth="1"/>
    <col min="14610" max="14610" width="5" style="44" customWidth="1"/>
    <col min="14611" max="14611" width="11.7109375" style="44" bestFit="1" customWidth="1"/>
    <col min="14612" max="14852" width="11.42578125" style="44"/>
    <col min="14853" max="14853" width="15.7109375" style="44" customWidth="1"/>
    <col min="14854" max="14854" width="0.85546875" style="44" customWidth="1"/>
    <col min="14855" max="14857" width="9.7109375" style="44" customWidth="1"/>
    <col min="14858" max="14858" width="10.7109375" style="44" customWidth="1"/>
    <col min="14859" max="14859" width="0.85546875" style="44" customWidth="1"/>
    <col min="14860" max="14862" width="9.7109375" style="44" customWidth="1"/>
    <col min="14863" max="14863" width="10.7109375" style="44" customWidth="1"/>
    <col min="14864" max="14864" width="0.85546875" style="44" customWidth="1"/>
    <col min="14865" max="14865" width="8.7109375" style="44" customWidth="1"/>
    <col min="14866" max="14866" width="5" style="44" customWidth="1"/>
    <col min="14867" max="14867" width="11.7109375" style="44" bestFit="1" customWidth="1"/>
    <col min="14868" max="15108" width="11.42578125" style="44"/>
    <col min="15109" max="15109" width="15.7109375" style="44" customWidth="1"/>
    <col min="15110" max="15110" width="0.85546875" style="44" customWidth="1"/>
    <col min="15111" max="15113" width="9.7109375" style="44" customWidth="1"/>
    <col min="15114" max="15114" width="10.7109375" style="44" customWidth="1"/>
    <col min="15115" max="15115" width="0.85546875" style="44" customWidth="1"/>
    <col min="15116" max="15118" width="9.7109375" style="44" customWidth="1"/>
    <col min="15119" max="15119" width="10.7109375" style="44" customWidth="1"/>
    <col min="15120" max="15120" width="0.85546875" style="44" customWidth="1"/>
    <col min="15121" max="15121" width="8.7109375" style="44" customWidth="1"/>
    <col min="15122" max="15122" width="5" style="44" customWidth="1"/>
    <col min="15123" max="15123" width="11.7109375" style="44" bestFit="1" customWidth="1"/>
    <col min="15124" max="15364" width="11.42578125" style="44"/>
    <col min="15365" max="15365" width="15.7109375" style="44" customWidth="1"/>
    <col min="15366" max="15366" width="0.85546875" style="44" customWidth="1"/>
    <col min="15367" max="15369" width="9.7109375" style="44" customWidth="1"/>
    <col min="15370" max="15370" width="10.7109375" style="44" customWidth="1"/>
    <col min="15371" max="15371" width="0.85546875" style="44" customWidth="1"/>
    <col min="15372" max="15374" width="9.7109375" style="44" customWidth="1"/>
    <col min="15375" max="15375" width="10.7109375" style="44" customWidth="1"/>
    <col min="15376" max="15376" width="0.85546875" style="44" customWidth="1"/>
    <col min="15377" max="15377" width="8.7109375" style="44" customWidth="1"/>
    <col min="15378" max="15378" width="5" style="44" customWidth="1"/>
    <col min="15379" max="15379" width="11.7109375" style="44" bestFit="1" customWidth="1"/>
    <col min="15380" max="15620" width="11.42578125" style="44"/>
    <col min="15621" max="15621" width="15.7109375" style="44" customWidth="1"/>
    <col min="15622" max="15622" width="0.85546875" style="44" customWidth="1"/>
    <col min="15623" max="15625" width="9.7109375" style="44" customWidth="1"/>
    <col min="15626" max="15626" width="10.7109375" style="44" customWidth="1"/>
    <col min="15627" max="15627" width="0.85546875" style="44" customWidth="1"/>
    <col min="15628" max="15630" width="9.7109375" style="44" customWidth="1"/>
    <col min="15631" max="15631" width="10.7109375" style="44" customWidth="1"/>
    <col min="15632" max="15632" width="0.85546875" style="44" customWidth="1"/>
    <col min="15633" max="15633" width="8.7109375" style="44" customWidth="1"/>
    <col min="15634" max="15634" width="5" style="44" customWidth="1"/>
    <col min="15635" max="15635" width="11.7109375" style="44" bestFit="1" customWidth="1"/>
    <col min="15636" max="15876" width="11.42578125" style="44"/>
    <col min="15877" max="15877" width="15.7109375" style="44" customWidth="1"/>
    <col min="15878" max="15878" width="0.85546875" style="44" customWidth="1"/>
    <col min="15879" max="15881" width="9.7109375" style="44" customWidth="1"/>
    <col min="15882" max="15882" width="10.7109375" style="44" customWidth="1"/>
    <col min="15883" max="15883" width="0.85546875" style="44" customWidth="1"/>
    <col min="15884" max="15886" width="9.7109375" style="44" customWidth="1"/>
    <col min="15887" max="15887" width="10.7109375" style="44" customWidth="1"/>
    <col min="15888" max="15888" width="0.85546875" style="44" customWidth="1"/>
    <col min="15889" max="15889" width="8.7109375" style="44" customWidth="1"/>
    <col min="15890" max="15890" width="5" style="44" customWidth="1"/>
    <col min="15891" max="15891" width="11.7109375" style="44" bestFit="1" customWidth="1"/>
    <col min="15892" max="16132" width="11.42578125" style="44"/>
    <col min="16133" max="16133" width="15.7109375" style="44" customWidth="1"/>
    <col min="16134" max="16134" width="0.85546875" style="44" customWidth="1"/>
    <col min="16135" max="16137" width="9.7109375" style="44" customWidth="1"/>
    <col min="16138" max="16138" width="10.7109375" style="44" customWidth="1"/>
    <col min="16139" max="16139" width="0.85546875" style="44" customWidth="1"/>
    <col min="16140" max="16142" width="9.7109375" style="44" customWidth="1"/>
    <col min="16143" max="16143" width="10.7109375" style="44" customWidth="1"/>
    <col min="16144" max="16144" width="0.85546875" style="44" customWidth="1"/>
    <col min="16145" max="16145" width="8.7109375" style="44" customWidth="1"/>
    <col min="16146" max="16146" width="5" style="44" customWidth="1"/>
    <col min="16147" max="16147" width="11.7109375" style="44" bestFit="1" customWidth="1"/>
    <col min="16148" max="16384" width="11.42578125" style="44"/>
  </cols>
  <sheetData>
    <row r="1" spans="1:21">
      <c r="B1" s="253"/>
      <c r="C1" s="253"/>
      <c r="D1" s="253"/>
      <c r="E1" s="253"/>
      <c r="F1" s="253"/>
      <c r="G1" s="253"/>
      <c r="H1" s="253"/>
      <c r="I1" s="253"/>
    </row>
    <row r="2" spans="1:21" ht="44.25" customHeight="1">
      <c r="A2" s="561" t="s">
        <v>156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0" t="s">
        <v>312</v>
      </c>
      <c r="U2" s="560"/>
    </row>
    <row r="3" spans="1:21">
      <c r="B3" s="253"/>
      <c r="C3" s="253"/>
      <c r="D3" s="253"/>
      <c r="E3" s="253"/>
      <c r="F3" s="253"/>
      <c r="G3" s="253"/>
      <c r="H3" s="253"/>
      <c r="I3" s="253"/>
    </row>
    <row r="4" spans="1:21">
      <c r="B4" s="253"/>
      <c r="C4" s="253"/>
      <c r="D4" s="253"/>
      <c r="E4" s="253"/>
      <c r="F4" s="253"/>
      <c r="G4" s="253"/>
      <c r="H4" s="253"/>
      <c r="I4" s="253"/>
    </row>
    <row r="5" spans="1:21">
      <c r="B5" s="253"/>
      <c r="C5" s="253"/>
      <c r="D5" s="253"/>
      <c r="E5" s="253"/>
      <c r="F5" s="253"/>
      <c r="G5" s="253"/>
      <c r="H5" s="253"/>
      <c r="I5" s="253"/>
    </row>
    <row r="6" spans="1:21">
      <c r="B6" s="253"/>
      <c r="C6" s="253"/>
      <c r="D6" s="253"/>
      <c r="E6" s="253"/>
      <c r="F6" s="253"/>
      <c r="G6" s="253"/>
      <c r="H6" s="253"/>
      <c r="I6" s="253"/>
    </row>
    <row r="7" spans="1:21">
      <c r="B7" s="253"/>
      <c r="C7" s="253"/>
      <c r="D7" s="253"/>
      <c r="E7" s="253"/>
      <c r="F7" s="253"/>
      <c r="G7" s="253"/>
      <c r="H7" s="253"/>
      <c r="I7" s="253"/>
    </row>
    <row r="8" spans="1:21">
      <c r="B8" s="253"/>
      <c r="C8" s="253"/>
      <c r="D8" s="253"/>
      <c r="E8" s="253"/>
      <c r="F8" s="253"/>
      <c r="G8" s="253"/>
      <c r="H8" s="253"/>
      <c r="I8" s="253"/>
    </row>
    <row r="9" spans="1:21">
      <c r="B9" s="253"/>
      <c r="C9" s="253"/>
      <c r="D9" s="253"/>
      <c r="E9" s="253"/>
      <c r="F9" s="253"/>
      <c r="G9" s="253"/>
      <c r="H9" s="253"/>
      <c r="I9" s="253"/>
    </row>
    <row r="10" spans="1:21">
      <c r="B10" s="253"/>
      <c r="C10" s="253"/>
      <c r="D10" s="253"/>
      <c r="E10" s="253"/>
      <c r="F10" s="253"/>
      <c r="G10" s="253"/>
      <c r="H10" s="253"/>
      <c r="I10" s="253"/>
    </row>
    <row r="11" spans="1:21">
      <c r="B11" s="253"/>
      <c r="C11" s="253"/>
      <c r="D11" s="253"/>
      <c r="E11" s="253"/>
      <c r="F11" s="253"/>
      <c r="G11" s="253"/>
      <c r="H11" s="253"/>
      <c r="I11" s="253"/>
    </row>
    <row r="12" spans="1:21">
      <c r="B12" s="253"/>
      <c r="C12" s="253"/>
      <c r="D12" s="253"/>
      <c r="E12" s="253"/>
      <c r="F12" s="253"/>
      <c r="G12" s="253"/>
      <c r="H12" s="253"/>
      <c r="I12" s="253"/>
    </row>
    <row r="13" spans="1:21">
      <c r="B13" s="253"/>
      <c r="C13" s="253"/>
      <c r="D13" s="253"/>
      <c r="E13" s="253"/>
      <c r="F13" s="253"/>
      <c r="G13" s="253"/>
      <c r="H13" s="253"/>
      <c r="I13" s="253"/>
    </row>
    <row r="14" spans="1:21">
      <c r="B14" s="253"/>
      <c r="C14" s="253"/>
      <c r="D14" s="253"/>
      <c r="E14" s="253"/>
      <c r="F14" s="253"/>
      <c r="G14" s="253"/>
      <c r="H14" s="253"/>
      <c r="I14" s="253"/>
    </row>
    <row r="15" spans="1:21">
      <c r="B15" s="253"/>
      <c r="C15" s="253"/>
      <c r="D15" s="253"/>
      <c r="E15" s="253"/>
      <c r="F15" s="253"/>
      <c r="G15" s="253"/>
      <c r="H15" s="253"/>
      <c r="I15" s="253"/>
    </row>
    <row r="16" spans="1:21">
      <c r="B16" s="253"/>
      <c r="C16" s="253"/>
      <c r="D16" s="253"/>
      <c r="E16" s="253"/>
      <c r="F16" s="253"/>
      <c r="G16" s="253"/>
      <c r="H16" s="253"/>
      <c r="I16" s="253"/>
    </row>
    <row r="17" spans="1:22">
      <c r="B17" s="253"/>
      <c r="C17" s="253"/>
      <c r="D17" s="253"/>
      <c r="E17" s="253"/>
      <c r="F17" s="253"/>
      <c r="G17" s="253"/>
      <c r="H17" s="253"/>
      <c r="I17" s="253"/>
    </row>
    <row r="18" spans="1:22">
      <c r="B18" s="253"/>
      <c r="C18" s="253"/>
      <c r="D18" s="253"/>
      <c r="E18" s="253"/>
      <c r="F18" s="253"/>
      <c r="G18" s="253"/>
      <c r="H18" s="253"/>
      <c r="I18" s="253"/>
    </row>
    <row r="19" spans="1:22">
      <c r="B19" s="253"/>
      <c r="C19" s="253"/>
      <c r="D19" s="253"/>
      <c r="E19" s="253"/>
      <c r="F19" s="253"/>
      <c r="G19" s="253"/>
      <c r="H19" s="253"/>
      <c r="I19" s="253"/>
    </row>
    <row r="20" spans="1:22">
      <c r="B20" s="253"/>
      <c r="C20" s="253"/>
      <c r="D20" s="253"/>
      <c r="E20" s="253"/>
      <c r="F20" s="253"/>
      <c r="G20" s="253"/>
      <c r="H20" s="253"/>
      <c r="I20" s="253"/>
    </row>
    <row r="21" spans="1:22">
      <c r="B21" s="253"/>
      <c r="C21" s="253"/>
      <c r="D21" s="253"/>
      <c r="E21" s="253"/>
      <c r="F21" s="253"/>
      <c r="G21" s="253"/>
      <c r="H21" s="253"/>
      <c r="I21" s="253"/>
    </row>
    <row r="22" spans="1:22">
      <c r="B22" s="253"/>
      <c r="C22" s="253"/>
      <c r="D22" s="253"/>
      <c r="E22" s="253"/>
      <c r="F22" s="253"/>
      <c r="G22" s="253"/>
      <c r="H22" s="253"/>
      <c r="I22" s="253"/>
    </row>
    <row r="23" spans="1:22">
      <c r="B23" s="253"/>
      <c r="C23" s="253"/>
      <c r="D23" s="253"/>
      <c r="E23" s="253"/>
      <c r="F23" s="253"/>
      <c r="G23" s="253"/>
      <c r="H23" s="253"/>
      <c r="I23" s="253"/>
    </row>
    <row r="24" spans="1:22">
      <c r="B24" s="253"/>
      <c r="C24" s="253"/>
      <c r="D24" s="253"/>
      <c r="E24" s="253"/>
      <c r="F24" s="253"/>
      <c r="G24" s="253"/>
      <c r="H24" s="253"/>
      <c r="I24" s="253"/>
    </row>
    <row r="25" spans="1:22">
      <c r="B25" s="253"/>
      <c r="C25" s="253"/>
      <c r="D25" s="253"/>
      <c r="E25" s="253"/>
      <c r="F25" s="253"/>
      <c r="G25" s="253"/>
      <c r="H25" s="253"/>
      <c r="I25" s="253"/>
    </row>
    <row r="26" spans="1:22">
      <c r="B26" s="253"/>
      <c r="C26" s="253"/>
      <c r="D26" s="253"/>
      <c r="E26" s="253"/>
      <c r="F26" s="253"/>
      <c r="G26" s="253"/>
      <c r="H26" s="253"/>
      <c r="I26" s="253"/>
    </row>
    <row r="27" spans="1:22" ht="45">
      <c r="A27" s="565" t="s">
        <v>157</v>
      </c>
      <c r="B27" s="565"/>
      <c r="C27" s="565"/>
      <c r="D27" s="565"/>
      <c r="E27" s="565"/>
      <c r="F27" s="565"/>
      <c r="G27" s="565"/>
      <c r="H27" s="565"/>
      <c r="I27" s="565"/>
      <c r="J27" s="565"/>
      <c r="K27" s="565"/>
      <c r="L27" s="565"/>
      <c r="M27" s="565"/>
      <c r="N27" s="565"/>
      <c r="O27" s="565"/>
      <c r="P27" s="565"/>
      <c r="Q27" s="565"/>
      <c r="R27" s="565"/>
      <c r="S27" s="565"/>
      <c r="T27" s="565"/>
      <c r="U27" s="565"/>
      <c r="V27" s="261"/>
    </row>
    <row r="28" spans="1:22">
      <c r="B28" s="253"/>
      <c r="C28" s="253"/>
      <c r="D28" s="253"/>
      <c r="E28" s="253"/>
      <c r="F28" s="253"/>
      <c r="G28" s="253"/>
      <c r="H28" s="253"/>
      <c r="I28" s="253"/>
    </row>
    <row r="29" spans="1:22">
      <c r="B29" s="253"/>
      <c r="C29" s="253"/>
      <c r="D29" s="253"/>
      <c r="E29" s="253"/>
      <c r="F29" s="253"/>
      <c r="G29" s="253"/>
      <c r="H29" s="253"/>
      <c r="I29" s="253"/>
    </row>
    <row r="30" spans="1:22">
      <c r="B30" s="253"/>
      <c r="C30" s="253"/>
      <c r="D30" s="253"/>
      <c r="E30" s="253"/>
      <c r="F30" s="253"/>
      <c r="G30" s="253"/>
      <c r="H30" s="253"/>
      <c r="I30" s="253"/>
    </row>
    <row r="31" spans="1:22">
      <c r="B31" s="253"/>
      <c r="C31" s="253"/>
      <c r="D31" s="253"/>
      <c r="E31" s="253"/>
      <c r="F31" s="253"/>
      <c r="G31" s="253"/>
      <c r="H31" s="253"/>
      <c r="I31" s="253"/>
    </row>
    <row r="32" spans="1:22">
      <c r="B32" s="253"/>
      <c r="C32" s="253"/>
      <c r="D32" s="253"/>
      <c r="E32" s="253"/>
      <c r="F32" s="253"/>
      <c r="G32" s="253"/>
      <c r="H32" s="253"/>
      <c r="I32" s="253"/>
    </row>
    <row r="33" spans="2:9">
      <c r="B33" s="253"/>
      <c r="C33" s="253"/>
      <c r="D33" s="253"/>
      <c r="E33" s="253"/>
      <c r="F33" s="253"/>
      <c r="G33" s="253"/>
      <c r="H33" s="253"/>
      <c r="I33" s="253"/>
    </row>
    <row r="34" spans="2:9">
      <c r="B34" s="253"/>
      <c r="C34" s="253"/>
      <c r="D34" s="253"/>
      <c r="E34" s="253"/>
      <c r="F34" s="253"/>
      <c r="G34" s="253"/>
      <c r="H34" s="253"/>
      <c r="I34" s="253"/>
    </row>
    <row r="35" spans="2:9">
      <c r="B35" s="253"/>
      <c r="C35" s="253"/>
      <c r="D35" s="253"/>
      <c r="E35" s="253"/>
      <c r="F35" s="253"/>
      <c r="G35" s="253"/>
      <c r="H35" s="253"/>
      <c r="I35" s="253"/>
    </row>
    <row r="36" spans="2:9">
      <c r="B36" s="253"/>
      <c r="C36" s="253"/>
      <c r="D36" s="253"/>
      <c r="E36" s="253"/>
      <c r="F36" s="253"/>
      <c r="G36" s="253"/>
      <c r="H36" s="253"/>
      <c r="I36" s="253"/>
    </row>
    <row r="37" spans="2:9">
      <c r="B37" s="253"/>
      <c r="C37" s="253"/>
      <c r="D37" s="253"/>
      <c r="E37" s="253"/>
      <c r="F37" s="253"/>
      <c r="G37" s="253"/>
      <c r="H37" s="253"/>
      <c r="I37" s="253"/>
    </row>
    <row r="38" spans="2:9">
      <c r="B38" s="253"/>
      <c r="C38" s="253"/>
      <c r="D38" s="253"/>
      <c r="E38" s="253"/>
      <c r="F38" s="253"/>
      <c r="G38" s="253"/>
      <c r="H38" s="253"/>
      <c r="I38" s="253"/>
    </row>
    <row r="39" spans="2:9">
      <c r="B39" s="253"/>
      <c r="C39" s="253"/>
      <c r="D39" s="253"/>
      <c r="E39" s="253"/>
      <c r="F39" s="253"/>
      <c r="G39" s="253"/>
      <c r="H39" s="253"/>
      <c r="I39" s="253"/>
    </row>
    <row r="40" spans="2:9">
      <c r="B40" s="253"/>
      <c r="C40" s="253"/>
      <c r="D40" s="253"/>
      <c r="E40" s="253"/>
      <c r="F40" s="253"/>
      <c r="G40" s="253"/>
      <c r="H40" s="253"/>
      <c r="I40" s="253"/>
    </row>
    <row r="41" spans="2:9">
      <c r="B41" s="253"/>
      <c r="C41" s="253"/>
      <c r="D41" s="253"/>
      <c r="E41" s="253"/>
      <c r="F41" s="253"/>
      <c r="G41" s="253"/>
      <c r="H41" s="253"/>
      <c r="I41" s="253"/>
    </row>
    <row r="42" spans="2:9">
      <c r="B42" s="253"/>
      <c r="C42" s="253"/>
      <c r="D42" s="253"/>
      <c r="E42" s="253"/>
      <c r="F42" s="253"/>
      <c r="G42" s="253"/>
      <c r="H42" s="253"/>
      <c r="I42" s="253"/>
    </row>
    <row r="43" spans="2:9">
      <c r="B43" s="253"/>
      <c r="C43" s="253"/>
      <c r="D43" s="253"/>
      <c r="E43" s="253"/>
      <c r="F43" s="253"/>
      <c r="G43" s="253"/>
      <c r="H43" s="253"/>
      <c r="I43" s="253"/>
    </row>
    <row r="44" spans="2:9">
      <c r="B44" s="253"/>
      <c r="C44" s="253"/>
      <c r="D44" s="253"/>
      <c r="E44" s="253"/>
      <c r="F44" s="253"/>
      <c r="G44" s="253"/>
      <c r="H44" s="253"/>
      <c r="I44" s="253"/>
    </row>
    <row r="45" spans="2:9">
      <c r="B45" s="253"/>
      <c r="C45" s="253"/>
      <c r="D45" s="253"/>
      <c r="E45" s="253"/>
      <c r="F45" s="253"/>
      <c r="G45" s="253"/>
      <c r="H45" s="253"/>
      <c r="I45" s="253"/>
    </row>
    <row r="46" spans="2:9">
      <c r="B46" s="253"/>
      <c r="C46" s="253"/>
      <c r="D46" s="253"/>
      <c r="E46" s="253"/>
      <c r="F46" s="253"/>
      <c r="G46" s="253"/>
      <c r="H46" s="253"/>
      <c r="I46" s="253"/>
    </row>
    <row r="47" spans="2:9">
      <c r="B47" s="253"/>
      <c r="C47" s="253"/>
      <c r="D47" s="253"/>
      <c r="E47" s="253"/>
      <c r="F47" s="253"/>
      <c r="G47" s="253"/>
      <c r="H47" s="253"/>
      <c r="I47" s="253"/>
    </row>
    <row r="48" spans="2:9">
      <c r="B48" s="253"/>
      <c r="C48" s="253"/>
      <c r="D48" s="253"/>
      <c r="E48" s="253"/>
      <c r="F48" s="253"/>
      <c r="G48" s="253"/>
      <c r="H48" s="253"/>
      <c r="I48" s="253"/>
    </row>
    <row r="49" spans="2:9">
      <c r="B49" s="253"/>
      <c r="C49" s="253"/>
      <c r="D49" s="253"/>
      <c r="E49" s="253"/>
      <c r="F49" s="253"/>
      <c r="G49" s="253"/>
      <c r="H49" s="253"/>
      <c r="I49" s="253"/>
    </row>
    <row r="50" spans="2:9">
      <c r="B50" s="253"/>
      <c r="C50" s="253"/>
      <c r="D50" s="253"/>
      <c r="E50" s="253"/>
      <c r="F50" s="253"/>
      <c r="G50" s="253"/>
      <c r="H50" s="253"/>
      <c r="I50" s="253"/>
    </row>
    <row r="51" spans="2:9">
      <c r="B51" s="253"/>
      <c r="C51" s="253"/>
      <c r="D51" s="253"/>
      <c r="E51" s="253"/>
      <c r="F51" s="253"/>
      <c r="G51" s="253"/>
      <c r="H51" s="253"/>
      <c r="I51" s="253"/>
    </row>
    <row r="52" spans="2:9">
      <c r="B52" s="253"/>
      <c r="C52" s="253"/>
      <c r="D52" s="253"/>
      <c r="E52" s="253"/>
      <c r="F52" s="253"/>
      <c r="G52" s="253"/>
      <c r="H52" s="253"/>
      <c r="I52" s="253"/>
    </row>
    <row r="53" spans="2:9">
      <c r="B53" s="253"/>
      <c r="C53" s="253"/>
      <c r="D53" s="253"/>
      <c r="E53" s="253"/>
      <c r="F53" s="253"/>
      <c r="G53" s="253"/>
      <c r="H53" s="253"/>
      <c r="I53" s="253"/>
    </row>
    <row r="54" spans="2:9">
      <c r="B54" s="253"/>
      <c r="C54" s="253"/>
      <c r="D54" s="253"/>
      <c r="E54" s="253"/>
      <c r="F54" s="253"/>
      <c r="G54" s="253"/>
      <c r="H54" s="253"/>
      <c r="I54" s="253"/>
    </row>
    <row r="55" spans="2:9">
      <c r="B55" s="253"/>
      <c r="C55" s="253"/>
      <c r="D55" s="253"/>
      <c r="E55" s="253"/>
      <c r="F55" s="253"/>
      <c r="G55" s="253"/>
      <c r="H55" s="253"/>
      <c r="I55" s="253"/>
    </row>
    <row r="56" spans="2:9">
      <c r="B56" s="253"/>
      <c r="C56" s="253"/>
      <c r="D56" s="253"/>
      <c r="E56" s="253"/>
      <c r="F56" s="253"/>
      <c r="G56" s="253"/>
      <c r="H56" s="253"/>
      <c r="I56" s="253"/>
    </row>
    <row r="57" spans="2:9">
      <c r="B57" s="253"/>
      <c r="C57" s="253"/>
      <c r="D57" s="253"/>
      <c r="E57" s="253"/>
      <c r="F57" s="253"/>
      <c r="G57" s="253"/>
      <c r="H57" s="253"/>
      <c r="I57" s="253"/>
    </row>
    <row r="58" spans="2:9">
      <c r="B58" s="253"/>
      <c r="C58" s="253"/>
      <c r="D58" s="253"/>
      <c r="E58" s="253"/>
      <c r="F58" s="253"/>
      <c r="G58" s="253"/>
      <c r="H58" s="253"/>
      <c r="I58" s="253"/>
    </row>
    <row r="59" spans="2:9">
      <c r="B59" s="253"/>
      <c r="C59" s="253"/>
      <c r="D59" s="253"/>
      <c r="E59" s="253"/>
      <c r="F59" s="253"/>
      <c r="G59" s="253"/>
      <c r="H59" s="253"/>
      <c r="I59" s="253"/>
    </row>
    <row r="60" spans="2:9">
      <c r="B60" s="253"/>
      <c r="C60" s="253"/>
      <c r="D60" s="253"/>
      <c r="E60" s="253"/>
      <c r="F60" s="253"/>
      <c r="G60" s="253"/>
      <c r="H60" s="253"/>
      <c r="I60" s="253"/>
    </row>
    <row r="61" spans="2:9">
      <c r="B61" s="253"/>
      <c r="C61" s="253"/>
      <c r="D61" s="253"/>
      <c r="E61" s="253"/>
      <c r="F61" s="253"/>
      <c r="G61" s="253"/>
      <c r="H61" s="253"/>
      <c r="I61" s="253"/>
    </row>
    <row r="62" spans="2:9">
      <c r="B62" s="253"/>
      <c r="C62" s="253"/>
      <c r="D62" s="253"/>
      <c r="E62" s="253"/>
      <c r="F62" s="253"/>
      <c r="G62" s="253"/>
      <c r="H62" s="253"/>
      <c r="I62" s="253"/>
    </row>
    <row r="63" spans="2:9">
      <c r="B63" s="253"/>
      <c r="C63" s="253"/>
      <c r="D63" s="253"/>
      <c r="E63" s="253"/>
      <c r="F63" s="253"/>
      <c r="G63" s="253"/>
      <c r="H63" s="253"/>
      <c r="I63" s="253"/>
    </row>
    <row r="64" spans="2:9">
      <c r="B64" s="253"/>
      <c r="C64" s="253"/>
      <c r="D64" s="253"/>
      <c r="E64" s="253"/>
      <c r="F64" s="253"/>
      <c r="G64" s="253"/>
      <c r="H64" s="253"/>
      <c r="I64" s="253"/>
    </row>
    <row r="65" spans="2:9">
      <c r="B65" s="253"/>
      <c r="C65" s="253"/>
      <c r="D65" s="253"/>
      <c r="E65" s="253"/>
      <c r="F65" s="253"/>
      <c r="G65" s="253"/>
      <c r="H65" s="253"/>
      <c r="I65" s="253"/>
    </row>
    <row r="66" spans="2:9">
      <c r="B66" s="253"/>
      <c r="C66" s="253"/>
      <c r="D66" s="253"/>
      <c r="E66" s="253"/>
      <c r="F66" s="253"/>
      <c r="G66" s="253"/>
      <c r="H66" s="253"/>
      <c r="I66" s="253"/>
    </row>
    <row r="67" spans="2:9">
      <c r="B67" s="253"/>
      <c r="C67" s="253"/>
      <c r="D67" s="253"/>
      <c r="E67" s="253"/>
      <c r="F67" s="253"/>
      <c r="G67" s="253"/>
      <c r="H67" s="253"/>
      <c r="I67" s="253"/>
    </row>
    <row r="68" spans="2:9">
      <c r="B68" s="253"/>
      <c r="C68" s="253"/>
      <c r="D68" s="253"/>
      <c r="E68" s="253"/>
      <c r="F68" s="253"/>
      <c r="G68" s="253"/>
      <c r="H68" s="253"/>
      <c r="I68" s="253"/>
    </row>
    <row r="69" spans="2:9">
      <c r="B69" s="253"/>
      <c r="C69" s="253"/>
      <c r="D69" s="253"/>
      <c r="E69" s="253"/>
      <c r="F69" s="253"/>
      <c r="G69" s="253"/>
      <c r="H69" s="253"/>
      <c r="I69" s="253"/>
    </row>
    <row r="70" spans="2:9">
      <c r="B70" s="253"/>
      <c r="C70" s="253"/>
      <c r="D70" s="253"/>
      <c r="E70" s="253"/>
      <c r="F70" s="253"/>
      <c r="G70" s="253"/>
      <c r="H70" s="253"/>
      <c r="I70" s="253"/>
    </row>
    <row r="71" spans="2:9">
      <c r="B71" s="253"/>
      <c r="C71" s="253"/>
      <c r="D71" s="253"/>
      <c r="E71" s="253"/>
      <c r="F71" s="253"/>
      <c r="G71" s="253"/>
      <c r="H71" s="253"/>
      <c r="I71" s="253"/>
    </row>
    <row r="72" spans="2:9">
      <c r="B72" s="253"/>
      <c r="C72" s="253"/>
      <c r="D72" s="253"/>
      <c r="E72" s="253"/>
      <c r="F72" s="253"/>
      <c r="G72" s="253"/>
      <c r="H72" s="253"/>
      <c r="I72" s="253"/>
    </row>
    <row r="73" spans="2:9">
      <c r="B73" s="253"/>
      <c r="C73" s="253"/>
      <c r="D73" s="253"/>
      <c r="E73" s="253"/>
      <c r="F73" s="253"/>
      <c r="G73" s="253"/>
      <c r="H73" s="253"/>
      <c r="I73" s="253"/>
    </row>
    <row r="74" spans="2:9">
      <c r="B74" s="253"/>
      <c r="C74" s="253"/>
      <c r="D74" s="253"/>
      <c r="E74" s="253"/>
      <c r="F74" s="253"/>
      <c r="G74" s="253"/>
      <c r="H74" s="253"/>
      <c r="I74" s="253"/>
    </row>
    <row r="75" spans="2:9">
      <c r="B75" s="253"/>
      <c r="C75" s="253"/>
      <c r="D75" s="253"/>
      <c r="E75" s="253"/>
      <c r="F75" s="253"/>
      <c r="G75" s="253"/>
      <c r="H75" s="253"/>
      <c r="I75" s="253"/>
    </row>
    <row r="76" spans="2:9">
      <c r="B76" s="253"/>
      <c r="C76" s="253"/>
      <c r="D76" s="253"/>
      <c r="E76" s="253"/>
      <c r="F76" s="253"/>
      <c r="G76" s="253"/>
      <c r="H76" s="253"/>
      <c r="I76" s="253"/>
    </row>
    <row r="77" spans="2:9">
      <c r="B77" s="253"/>
      <c r="C77" s="253"/>
      <c r="D77" s="253"/>
      <c r="E77" s="253"/>
      <c r="F77" s="253"/>
      <c r="G77" s="253"/>
      <c r="H77" s="253"/>
      <c r="I77" s="253"/>
    </row>
    <row r="78" spans="2:9">
      <c r="B78" s="253"/>
      <c r="C78" s="253"/>
      <c r="D78" s="253"/>
      <c r="E78" s="253"/>
      <c r="F78" s="253"/>
      <c r="G78" s="253"/>
      <c r="H78" s="253"/>
      <c r="I78" s="253"/>
    </row>
    <row r="79" spans="2:9">
      <c r="B79" s="253"/>
      <c r="C79" s="253"/>
      <c r="D79" s="253"/>
      <c r="E79" s="253"/>
      <c r="F79" s="253"/>
      <c r="G79" s="253"/>
      <c r="H79" s="253"/>
      <c r="I79" s="253"/>
    </row>
    <row r="80" spans="2:9">
      <c r="B80" s="253"/>
      <c r="C80" s="253"/>
      <c r="D80" s="253"/>
      <c r="E80" s="253"/>
      <c r="F80" s="253"/>
      <c r="G80" s="253"/>
      <c r="H80" s="253"/>
      <c r="I80" s="253"/>
    </row>
    <row r="81" spans="1:22">
      <c r="B81" s="253"/>
      <c r="C81" s="253"/>
      <c r="D81" s="253"/>
      <c r="E81" s="253"/>
      <c r="F81" s="253"/>
      <c r="G81" s="253"/>
      <c r="H81" s="253"/>
      <c r="I81" s="253"/>
    </row>
    <row r="82" spans="1:22">
      <c r="B82" s="253"/>
      <c r="C82" s="253"/>
      <c r="D82" s="253"/>
      <c r="E82" s="253"/>
      <c r="F82" s="253"/>
      <c r="G82" s="253"/>
      <c r="H82" s="253"/>
      <c r="I82" s="253"/>
    </row>
    <row r="83" spans="1:22">
      <c r="B83" s="253"/>
      <c r="C83" s="253"/>
      <c r="D83" s="253"/>
      <c r="E83" s="253"/>
      <c r="F83" s="253"/>
      <c r="G83" s="253"/>
      <c r="H83" s="253"/>
      <c r="I83" s="253"/>
    </row>
    <row r="84" spans="1:22">
      <c r="B84" s="253"/>
      <c r="C84" s="253"/>
      <c r="D84" s="253"/>
      <c r="E84" s="253"/>
      <c r="F84" s="253"/>
      <c r="G84" s="253"/>
      <c r="H84" s="253"/>
      <c r="I84" s="253"/>
    </row>
    <row r="85" spans="1:22">
      <c r="B85" s="253"/>
      <c r="C85" s="253"/>
      <c r="D85" s="253"/>
      <c r="E85" s="253"/>
      <c r="F85" s="253"/>
      <c r="G85" s="253"/>
      <c r="H85" s="253"/>
      <c r="I85" s="253"/>
    </row>
    <row r="86" spans="1:22">
      <c r="B86" s="253"/>
      <c r="C86" s="253"/>
      <c r="D86" s="253"/>
      <c r="E86" s="253"/>
      <c r="F86" s="253"/>
      <c r="G86" s="253"/>
      <c r="H86" s="253"/>
      <c r="I86" s="253"/>
    </row>
    <row r="87" spans="1:22" ht="35.25">
      <c r="A87" s="562" t="s">
        <v>158</v>
      </c>
      <c r="B87" s="562"/>
      <c r="C87" s="562"/>
      <c r="D87" s="562"/>
      <c r="E87" s="562"/>
      <c r="F87" s="562"/>
      <c r="G87" s="562"/>
      <c r="H87" s="562"/>
      <c r="I87" s="562"/>
      <c r="J87" s="562"/>
      <c r="K87" s="562"/>
      <c r="L87" s="562"/>
      <c r="M87" s="562"/>
      <c r="N87" s="562"/>
      <c r="O87" s="562"/>
      <c r="P87" s="562"/>
      <c r="Q87" s="562"/>
      <c r="R87" s="562"/>
      <c r="S87" s="562"/>
      <c r="T87" s="562"/>
      <c r="U87" s="562"/>
      <c r="V87" s="262"/>
    </row>
    <row r="88" spans="1:22">
      <c r="B88" s="253"/>
      <c r="C88" s="253"/>
      <c r="D88" s="253"/>
      <c r="E88" s="253"/>
      <c r="F88" s="253"/>
      <c r="G88" s="253"/>
      <c r="H88" s="253"/>
      <c r="I88" s="253"/>
    </row>
    <row r="89" spans="1:22">
      <c r="B89" s="253"/>
      <c r="C89" s="253"/>
      <c r="D89" s="253"/>
      <c r="E89" s="253"/>
      <c r="F89" s="253"/>
      <c r="G89" s="253"/>
      <c r="H89" s="253"/>
      <c r="I89" s="253"/>
    </row>
    <row r="90" spans="1:22">
      <c r="B90" s="253"/>
      <c r="C90" s="253"/>
      <c r="D90" s="253"/>
      <c r="E90" s="253"/>
      <c r="F90" s="253"/>
      <c r="G90" s="253"/>
      <c r="H90" s="253"/>
      <c r="I90" s="253"/>
    </row>
    <row r="91" spans="1:22">
      <c r="B91" s="253"/>
      <c r="C91" s="253"/>
      <c r="D91" s="253"/>
      <c r="E91" s="253"/>
      <c r="F91" s="253"/>
      <c r="G91" s="253"/>
      <c r="H91" s="253"/>
      <c r="I91" s="253"/>
    </row>
    <row r="92" spans="1:22">
      <c r="B92" s="253"/>
      <c r="C92" s="253"/>
      <c r="D92" s="253"/>
      <c r="E92" s="253"/>
      <c r="F92" s="253"/>
      <c r="G92" s="253"/>
      <c r="H92" s="253"/>
      <c r="I92" s="253"/>
    </row>
    <row r="93" spans="1:22" ht="33.75">
      <c r="A93" s="563" t="s">
        <v>313</v>
      </c>
      <c r="B93" s="563"/>
      <c r="C93" s="563"/>
      <c r="D93" s="563"/>
      <c r="E93" s="563"/>
      <c r="F93" s="563"/>
      <c r="G93" s="563"/>
      <c r="H93" s="563"/>
      <c r="I93" s="563"/>
      <c r="J93" s="563"/>
      <c r="K93" s="563"/>
      <c r="L93" s="563"/>
      <c r="M93" s="563"/>
      <c r="N93" s="563"/>
      <c r="O93" s="563"/>
      <c r="P93" s="563"/>
      <c r="Q93" s="563"/>
      <c r="R93" s="563"/>
      <c r="S93" s="563"/>
      <c r="T93" s="563"/>
      <c r="U93" s="563"/>
      <c r="V93" s="263"/>
    </row>
    <row r="94" spans="1:22">
      <c r="B94" s="253"/>
      <c r="C94" s="253"/>
      <c r="D94" s="253"/>
      <c r="E94" s="253"/>
      <c r="F94" s="253"/>
      <c r="G94" s="253"/>
      <c r="H94" s="253"/>
      <c r="I94" s="253"/>
    </row>
    <row r="95" spans="1:22">
      <c r="B95" s="253"/>
      <c r="C95" s="253"/>
      <c r="D95" s="253"/>
      <c r="E95" s="253"/>
      <c r="F95" s="253"/>
      <c r="G95" s="253"/>
      <c r="H95" s="253"/>
      <c r="I95" s="253"/>
    </row>
    <row r="96" spans="1:22">
      <c r="B96" s="253"/>
      <c r="C96" s="253"/>
      <c r="D96" s="253"/>
      <c r="E96" s="253"/>
      <c r="F96" s="253"/>
      <c r="G96" s="253"/>
      <c r="H96" s="253"/>
      <c r="I96" s="253"/>
    </row>
    <row r="97" spans="1:22">
      <c r="B97" s="253"/>
      <c r="C97" s="253"/>
      <c r="D97" s="253"/>
      <c r="E97" s="253"/>
      <c r="F97" s="253"/>
      <c r="G97" s="253"/>
      <c r="H97" s="253"/>
      <c r="I97" s="253"/>
    </row>
    <row r="98" spans="1:22" ht="15.75">
      <c r="A98" s="564" t="s">
        <v>159</v>
      </c>
      <c r="B98" s="564"/>
      <c r="C98" s="564"/>
      <c r="D98" s="564"/>
      <c r="E98" s="564"/>
      <c r="F98" s="564"/>
      <c r="G98" s="564"/>
      <c r="H98" s="564"/>
      <c r="I98" s="564"/>
      <c r="J98" s="564"/>
      <c r="K98" s="564"/>
      <c r="L98" s="564"/>
      <c r="M98" s="564"/>
      <c r="N98" s="564"/>
      <c r="O98" s="564"/>
      <c r="P98" s="564"/>
      <c r="Q98" s="564"/>
      <c r="R98" s="564"/>
      <c r="S98" s="564"/>
      <c r="T98" s="564"/>
      <c r="U98" s="564"/>
      <c r="V98" s="264"/>
    </row>
    <row r="99" spans="1:22">
      <c r="B99" s="253"/>
      <c r="C99" s="253"/>
      <c r="D99" s="253"/>
      <c r="E99" s="253"/>
      <c r="F99" s="253"/>
      <c r="G99" s="253"/>
      <c r="H99" s="253"/>
      <c r="I99" s="253"/>
    </row>
    <row r="100" spans="1:22">
      <c r="B100" s="253"/>
      <c r="C100" s="253"/>
      <c r="D100" s="253"/>
      <c r="E100" s="253"/>
      <c r="F100" s="253"/>
      <c r="G100" s="253"/>
      <c r="H100" s="253"/>
      <c r="I100" s="253"/>
    </row>
    <row r="101" spans="1:22">
      <c r="B101" s="253"/>
      <c r="C101" s="253"/>
      <c r="D101" s="253"/>
      <c r="E101" s="253"/>
      <c r="F101" s="253"/>
      <c r="G101" s="253"/>
      <c r="H101" s="253"/>
      <c r="I101" s="253"/>
    </row>
    <row r="102" spans="1:22">
      <c r="B102" s="253"/>
      <c r="C102" s="253"/>
      <c r="D102" s="253"/>
      <c r="E102" s="253"/>
      <c r="F102" s="253"/>
      <c r="G102" s="253"/>
      <c r="H102" s="253"/>
      <c r="I102" s="253"/>
    </row>
    <row r="103" spans="1:22">
      <c r="B103" s="253"/>
      <c r="C103" s="253"/>
      <c r="D103" s="253"/>
      <c r="E103" s="253"/>
      <c r="F103" s="253"/>
      <c r="G103" s="253"/>
      <c r="H103" s="253"/>
      <c r="I103" s="253"/>
    </row>
    <row r="104" spans="1:22" s="254" customFormat="1" ht="21.75" customHeight="1">
      <c r="A104" s="523" t="s">
        <v>152</v>
      </c>
      <c r="B104" s="524"/>
      <c r="C104" s="524"/>
      <c r="D104" s="524"/>
      <c r="E104" s="524"/>
      <c r="F104" s="524"/>
      <c r="G104" s="524"/>
      <c r="H104" s="524"/>
      <c r="I104" s="524"/>
      <c r="J104" s="524"/>
      <c r="K104" s="524"/>
      <c r="L104" s="524"/>
      <c r="M104" s="524"/>
      <c r="N104" s="524"/>
      <c r="O104" s="524"/>
      <c r="P104" s="524"/>
      <c r="Q104" s="524"/>
      <c r="R104" s="524"/>
      <c r="S104" s="524"/>
      <c r="T104" s="524"/>
      <c r="U104" s="525"/>
    </row>
    <row r="105" spans="1:22" s="254" customFormat="1" ht="24" customHeight="1">
      <c r="A105" s="551" t="s">
        <v>151</v>
      </c>
      <c r="B105" s="552"/>
      <c r="C105" s="552"/>
      <c r="D105" s="552"/>
      <c r="E105" s="552"/>
      <c r="F105" s="552"/>
      <c r="G105" s="552"/>
      <c r="H105" s="552"/>
      <c r="I105" s="552"/>
      <c r="J105" s="552"/>
      <c r="K105" s="552"/>
      <c r="L105" s="552"/>
      <c r="M105" s="552"/>
      <c r="N105" s="552"/>
      <c r="O105" s="552"/>
      <c r="P105" s="552"/>
      <c r="Q105" s="552"/>
      <c r="R105" s="552"/>
      <c r="S105" s="552"/>
      <c r="T105" s="552"/>
      <c r="U105" s="553"/>
    </row>
    <row r="106" spans="1:22" s="254" customFormat="1" ht="5.25" customHeight="1">
      <c r="A106" s="256"/>
      <c r="B106" s="256"/>
      <c r="C106" s="256"/>
      <c r="D106" s="256"/>
      <c r="E106" s="256"/>
      <c r="F106" s="256"/>
      <c r="G106" s="256"/>
      <c r="H106" s="256"/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</row>
    <row r="107" spans="1:22" s="255" customFormat="1" ht="23.25" customHeight="1">
      <c r="A107" s="517" t="s">
        <v>314</v>
      </c>
      <c r="B107" s="518"/>
      <c r="C107" s="518"/>
      <c r="D107" s="518"/>
      <c r="E107" s="518"/>
      <c r="F107" s="518"/>
      <c r="G107" s="518"/>
      <c r="H107" s="518"/>
      <c r="I107" s="518"/>
      <c r="J107" s="518"/>
      <c r="K107" s="518"/>
      <c r="L107" s="518"/>
      <c r="M107" s="518"/>
      <c r="N107" s="518"/>
      <c r="O107" s="518"/>
      <c r="P107" s="518"/>
      <c r="Q107" s="518"/>
      <c r="R107" s="518"/>
      <c r="S107" s="518"/>
      <c r="T107" s="518"/>
      <c r="U107" s="519"/>
    </row>
    <row r="108" spans="1:22" ht="5.0999999999999996" customHeight="1" thickBot="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43"/>
    </row>
    <row r="109" spans="1:22" ht="33.75" customHeight="1">
      <c r="A109" s="534" t="s">
        <v>164</v>
      </c>
      <c r="B109" s="548" t="s">
        <v>49</v>
      </c>
      <c r="C109" s="538"/>
      <c r="D109" s="549" t="s">
        <v>175</v>
      </c>
      <c r="E109" s="540" t="s">
        <v>185</v>
      </c>
      <c r="F109" s="526" t="s">
        <v>177</v>
      </c>
      <c r="G109" s="526" t="s">
        <v>178</v>
      </c>
      <c r="H109" s="526" t="s">
        <v>179</v>
      </c>
      <c r="I109" s="526" t="s">
        <v>186</v>
      </c>
      <c r="J109" s="526" t="s">
        <v>162</v>
      </c>
      <c r="K109" s="526"/>
      <c r="L109" s="526"/>
      <c r="M109" s="526" t="s">
        <v>184</v>
      </c>
      <c r="N109" s="526"/>
      <c r="O109" s="528" t="s">
        <v>155</v>
      </c>
      <c r="P109" s="539" t="s">
        <v>176</v>
      </c>
      <c r="Q109" s="533"/>
      <c r="R109" s="542" t="s">
        <v>183</v>
      </c>
      <c r="S109" s="544" t="s">
        <v>165</v>
      </c>
      <c r="T109" s="545"/>
      <c r="U109" s="520" t="s">
        <v>316</v>
      </c>
    </row>
    <row r="110" spans="1:22" ht="24" customHeight="1">
      <c r="A110" s="535"/>
      <c r="B110" s="322" t="s">
        <v>173</v>
      </c>
      <c r="C110" s="323" t="s">
        <v>154</v>
      </c>
      <c r="D110" s="550"/>
      <c r="E110" s="541"/>
      <c r="F110" s="527"/>
      <c r="G110" s="527"/>
      <c r="H110" s="527"/>
      <c r="I110" s="527"/>
      <c r="J110" s="390" t="s">
        <v>180</v>
      </c>
      <c r="K110" s="390" t="s">
        <v>181</v>
      </c>
      <c r="L110" s="390" t="s">
        <v>182</v>
      </c>
      <c r="M110" s="390" t="s">
        <v>173</v>
      </c>
      <c r="N110" s="390" t="s">
        <v>154</v>
      </c>
      <c r="O110" s="529"/>
      <c r="P110" s="392" t="s">
        <v>173</v>
      </c>
      <c r="Q110" s="321" t="s">
        <v>154</v>
      </c>
      <c r="R110" s="543"/>
      <c r="S110" s="318" t="s">
        <v>174</v>
      </c>
      <c r="T110" s="319" t="s">
        <v>154</v>
      </c>
      <c r="U110" s="521"/>
    </row>
    <row r="111" spans="1:22" ht="12.75" customHeight="1">
      <c r="A111" s="536"/>
      <c r="B111" s="361" t="s">
        <v>82</v>
      </c>
      <c r="C111" s="359" t="s">
        <v>166</v>
      </c>
      <c r="D111" s="366" t="s">
        <v>167</v>
      </c>
      <c r="E111" s="361" t="s">
        <v>87</v>
      </c>
      <c r="F111" s="359" t="s">
        <v>79</v>
      </c>
      <c r="G111" s="359" t="s">
        <v>80</v>
      </c>
      <c r="H111" s="359" t="s">
        <v>153</v>
      </c>
      <c r="I111" s="359" t="s">
        <v>161</v>
      </c>
      <c r="J111" s="359" t="s">
        <v>163</v>
      </c>
      <c r="K111" s="359" t="s">
        <v>83</v>
      </c>
      <c r="L111" s="359" t="s">
        <v>187</v>
      </c>
      <c r="M111" s="359" t="s">
        <v>188</v>
      </c>
      <c r="N111" s="359" t="s">
        <v>81</v>
      </c>
      <c r="O111" s="393" t="s">
        <v>189</v>
      </c>
      <c r="P111" s="398" t="s">
        <v>85</v>
      </c>
      <c r="Q111" s="359" t="s">
        <v>190</v>
      </c>
      <c r="R111" s="366" t="s">
        <v>191</v>
      </c>
      <c r="S111" s="361" t="s">
        <v>192</v>
      </c>
      <c r="T111" s="359" t="s">
        <v>193</v>
      </c>
      <c r="U111" s="362" t="s">
        <v>195</v>
      </c>
    </row>
    <row r="112" spans="1:22" ht="24" customHeight="1" thickBot="1">
      <c r="A112" s="356" t="s">
        <v>259</v>
      </c>
      <c r="B112" s="341">
        <f>SUM(B113:B114)</f>
        <v>1678</v>
      </c>
      <c r="C112" s="349">
        <f>SUM(C113:C114)</f>
        <v>23</v>
      </c>
      <c r="D112" s="326">
        <f>SUM(D113:D114)</f>
        <v>1701</v>
      </c>
      <c r="E112" s="371">
        <f>SUM(E113:E114)</f>
        <v>0</v>
      </c>
      <c r="F112" s="369">
        <f>SUM(F113:F114)</f>
        <v>2</v>
      </c>
      <c r="G112" s="369">
        <f t="shared" ref="G112:L112" si="0">SUM(G113:G114)</f>
        <v>1</v>
      </c>
      <c r="H112" s="369">
        <f t="shared" si="0"/>
        <v>0</v>
      </c>
      <c r="I112" s="369">
        <f t="shared" si="0"/>
        <v>18</v>
      </c>
      <c r="J112" s="369">
        <f t="shared" si="0"/>
        <v>372</v>
      </c>
      <c r="K112" s="369">
        <f t="shared" si="0"/>
        <v>77</v>
      </c>
      <c r="L112" s="369">
        <f t="shared" si="0"/>
        <v>59</v>
      </c>
      <c r="M112" s="369">
        <f t="shared" ref="M112:U112" si="1">SUM(M113:M114)</f>
        <v>529</v>
      </c>
      <c r="N112" s="369">
        <f t="shared" si="1"/>
        <v>0</v>
      </c>
      <c r="O112" s="394">
        <f t="shared" si="1"/>
        <v>529</v>
      </c>
      <c r="P112" s="260">
        <f t="shared" si="1"/>
        <v>4</v>
      </c>
      <c r="Q112" s="377">
        <f t="shared" si="1"/>
        <v>0</v>
      </c>
      <c r="R112" s="333">
        <f t="shared" si="1"/>
        <v>4</v>
      </c>
      <c r="S112" s="347">
        <f t="shared" si="1"/>
        <v>1145</v>
      </c>
      <c r="T112" s="348">
        <f t="shared" si="1"/>
        <v>23</v>
      </c>
      <c r="U112" s="335">
        <f t="shared" si="1"/>
        <v>1168</v>
      </c>
    </row>
    <row r="113" spans="1:33" s="251" customFormat="1" ht="21" customHeight="1" thickBot="1">
      <c r="A113" s="391" t="s">
        <v>266</v>
      </c>
      <c r="B113" s="363">
        <v>1011</v>
      </c>
      <c r="C113" s="360">
        <v>0</v>
      </c>
      <c r="D113" s="367">
        <f>SUM(B113:C113)</f>
        <v>1011</v>
      </c>
      <c r="E113" s="372">
        <v>0</v>
      </c>
      <c r="F113" s="370">
        <v>0</v>
      </c>
      <c r="G113" s="370">
        <v>1</v>
      </c>
      <c r="H113" s="370">
        <v>0</v>
      </c>
      <c r="I113" s="370">
        <v>0</v>
      </c>
      <c r="J113" s="370">
        <v>227</v>
      </c>
      <c r="K113" s="370">
        <v>58</v>
      </c>
      <c r="L113" s="370">
        <v>39</v>
      </c>
      <c r="M113" s="370">
        <f>SUM(E113:L113)</f>
        <v>325</v>
      </c>
      <c r="N113" s="370">
        <v>0</v>
      </c>
      <c r="O113" s="395">
        <f>SUM(M113:N113)</f>
        <v>325</v>
      </c>
      <c r="P113" s="399">
        <v>3</v>
      </c>
      <c r="Q113" s="378">
        <v>0</v>
      </c>
      <c r="R113" s="382">
        <f>SUM(P113:Q113)</f>
        <v>3</v>
      </c>
      <c r="S113" s="385">
        <f>+B113-M113-P113</f>
        <v>683</v>
      </c>
      <c r="T113" s="384">
        <f>+C113-N113-Q113</f>
        <v>0</v>
      </c>
      <c r="U113" s="386">
        <f>+S113+T113</f>
        <v>683</v>
      </c>
      <c r="V113" s="252"/>
      <c r="W113" s="252"/>
      <c r="X113" s="252"/>
      <c r="Y113" s="252"/>
      <c r="Z113" s="252"/>
      <c r="AA113" s="252"/>
      <c r="AB113" s="252"/>
      <c r="AC113" s="252"/>
      <c r="AD113" s="252"/>
      <c r="AE113" s="252"/>
      <c r="AF113" s="252"/>
      <c r="AG113" s="252"/>
    </row>
    <row r="114" spans="1:33" s="251" customFormat="1" ht="21" customHeight="1" thickBot="1">
      <c r="A114" s="391" t="s">
        <v>267</v>
      </c>
      <c r="B114" s="364">
        <v>667</v>
      </c>
      <c r="C114" s="365">
        <v>23</v>
      </c>
      <c r="D114" s="368">
        <f>SUM(B114:C114)</f>
        <v>690</v>
      </c>
      <c r="E114" s="373">
        <v>0</v>
      </c>
      <c r="F114" s="351">
        <v>2</v>
      </c>
      <c r="G114" s="351">
        <v>0</v>
      </c>
      <c r="H114" s="351">
        <v>0</v>
      </c>
      <c r="I114" s="351">
        <v>18</v>
      </c>
      <c r="J114" s="351">
        <v>145</v>
      </c>
      <c r="K114" s="351">
        <v>19</v>
      </c>
      <c r="L114" s="351">
        <v>20</v>
      </c>
      <c r="M114" s="351">
        <f>SUM(E114:L114)</f>
        <v>204</v>
      </c>
      <c r="N114" s="351">
        <v>0</v>
      </c>
      <c r="O114" s="352">
        <f>SUM(M114:N114)</f>
        <v>204</v>
      </c>
      <c r="P114" s="400">
        <v>1</v>
      </c>
      <c r="Q114" s="381">
        <v>0</v>
      </c>
      <c r="R114" s="383">
        <f>SUM(P114:Q114)</f>
        <v>1</v>
      </c>
      <c r="S114" s="387">
        <f>+B114-M114-P114</f>
        <v>462</v>
      </c>
      <c r="T114" s="388">
        <f>+C114-N114-Q114</f>
        <v>23</v>
      </c>
      <c r="U114" s="389">
        <f>+S114+T114</f>
        <v>485</v>
      </c>
      <c r="V114" s="252"/>
      <c r="W114" s="252"/>
      <c r="X114" s="252"/>
      <c r="Y114" s="252"/>
      <c r="Z114" s="252"/>
      <c r="AA114" s="252"/>
      <c r="AB114" s="252"/>
      <c r="AC114" s="252"/>
      <c r="AD114" s="252"/>
      <c r="AE114" s="252"/>
      <c r="AF114" s="252"/>
      <c r="AG114" s="252"/>
    </row>
    <row r="115" spans="1:33" s="43" customFormat="1" ht="12.75" customHeight="1">
      <c r="A115" s="516" t="s">
        <v>315</v>
      </c>
      <c r="B115" s="516"/>
      <c r="C115" s="516"/>
      <c r="D115" s="516"/>
      <c r="E115" s="516"/>
      <c r="F115" s="516"/>
      <c r="G115" s="516"/>
      <c r="H115" s="516"/>
      <c r="I115" s="516"/>
      <c r="J115" s="516"/>
      <c r="K115" s="516"/>
      <c r="L115" s="516"/>
      <c r="M115" s="516"/>
      <c r="N115" s="516"/>
      <c r="O115" s="516"/>
      <c r="P115" s="516"/>
      <c r="Q115" s="516"/>
      <c r="R115" s="516"/>
      <c r="S115" s="516"/>
      <c r="T115" s="516"/>
      <c r="U115" s="516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</row>
    <row r="116" spans="1:33" s="43" customFormat="1" ht="10.5" customHeight="1">
      <c r="A116" s="522"/>
      <c r="B116" s="522"/>
      <c r="C116" s="522"/>
      <c r="D116" s="522"/>
      <c r="E116" s="522"/>
      <c r="F116" s="522"/>
      <c r="G116" s="522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</row>
    <row r="117" spans="1:33" s="43" customFormat="1" ht="10.5" customHeight="1">
      <c r="A117" s="249"/>
      <c r="B117" s="250"/>
      <c r="C117" s="250"/>
      <c r="D117" s="250"/>
      <c r="E117" s="250"/>
      <c r="F117" s="250"/>
      <c r="G117" s="250"/>
      <c r="H117" s="250"/>
      <c r="I117" s="250"/>
      <c r="J117" s="250"/>
      <c r="K117" s="250"/>
      <c r="L117" s="250"/>
      <c r="M117" s="250"/>
      <c r="N117" s="250"/>
      <c r="O117" s="250"/>
      <c r="P117" s="250"/>
      <c r="Q117" s="250"/>
      <c r="R117" s="250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</row>
    <row r="118" spans="1:33" s="43" customFormat="1" ht="10.5" customHeight="1">
      <c r="A118" s="249"/>
      <c r="B118" s="250"/>
      <c r="C118" s="250"/>
      <c r="D118" s="250"/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250"/>
      <c r="P118" s="250"/>
      <c r="Q118" s="250"/>
      <c r="R118" s="250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</row>
    <row r="119" spans="1:33" s="43" customFormat="1" ht="10.5" customHeight="1">
      <c r="A119" s="249"/>
      <c r="B119" s="250"/>
      <c r="C119" s="25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</row>
    <row r="120" spans="1:33" s="43" customFormat="1" ht="10.5" customHeight="1">
      <c r="A120" s="249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</row>
    <row r="121" spans="1:33" s="43" customFormat="1" ht="10.5" customHeight="1">
      <c r="A121" s="249"/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</row>
    <row r="122" spans="1:33" s="43" customFormat="1" ht="10.5" customHeight="1">
      <c r="A122" s="249"/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  <c r="P122" s="250"/>
      <c r="Q122" s="250"/>
      <c r="R122" s="250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</row>
    <row r="123" spans="1:33" s="43" customFormat="1" ht="10.5" customHeight="1">
      <c r="A123" s="249"/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</row>
    <row r="124" spans="1:33" s="43" customFormat="1" ht="10.5" customHeight="1">
      <c r="A124" s="249"/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</row>
    <row r="125" spans="1:33" s="43" customFormat="1" ht="10.5" customHeight="1">
      <c r="A125" s="249"/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</row>
    <row r="126" spans="1:33" s="43" customFormat="1" ht="10.5" customHeight="1">
      <c r="A126" s="249"/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</row>
    <row r="127" spans="1:33" s="43" customFormat="1" ht="10.5" customHeight="1">
      <c r="A127" s="249"/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</row>
    <row r="128" spans="1:33" s="43" customFormat="1" ht="10.5" customHeight="1">
      <c r="A128" s="249"/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</row>
    <row r="129" spans="1:33" s="43" customFormat="1" ht="10.5" customHeight="1">
      <c r="A129" s="249"/>
      <c r="B129" s="250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</row>
    <row r="130" spans="1:33" s="43" customFormat="1" ht="10.5" customHeight="1">
      <c r="A130" s="249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</row>
    <row r="131" spans="1:33" s="43" customFormat="1" ht="10.5" customHeight="1">
      <c r="A131" s="249"/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</row>
    <row r="132" spans="1:33" s="43" customFormat="1" ht="10.5" customHeight="1">
      <c r="A132" s="249"/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</row>
    <row r="133" spans="1:33" s="43" customFormat="1" ht="10.5" customHeight="1">
      <c r="A133" s="249"/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</row>
    <row r="134" spans="1:33" s="43" customFormat="1" ht="10.5" customHeight="1">
      <c r="A134" s="249"/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250"/>
      <c r="P134" s="250"/>
      <c r="Q134" s="250"/>
      <c r="R134" s="250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</row>
    <row r="135" spans="1:33" s="43" customFormat="1" ht="10.5" customHeight="1">
      <c r="A135" s="249"/>
      <c r="B135" s="250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</row>
    <row r="136" spans="1:33" s="43" customFormat="1" ht="10.5" customHeight="1">
      <c r="A136" s="249"/>
      <c r="B136" s="250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</row>
    <row r="137" spans="1:33" s="43" customFormat="1" ht="10.5" customHeight="1">
      <c r="A137" s="249"/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</row>
    <row r="138" spans="1:33" s="43" customFormat="1" ht="10.5" customHeight="1">
      <c r="A138" s="249"/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</row>
    <row r="139" spans="1:33" s="43" customFormat="1" ht="10.5" customHeight="1">
      <c r="A139" s="249"/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</row>
    <row r="140" spans="1:33" s="43" customFormat="1" ht="10.5" customHeight="1">
      <c r="A140" s="249"/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</row>
    <row r="141" spans="1:33" s="255" customFormat="1" ht="23.25" customHeight="1">
      <c r="A141" s="517" t="s">
        <v>317</v>
      </c>
      <c r="B141" s="518"/>
      <c r="C141" s="518"/>
      <c r="D141" s="518"/>
      <c r="E141" s="518"/>
      <c r="F141" s="518"/>
      <c r="G141" s="518"/>
      <c r="H141" s="518"/>
      <c r="I141" s="518"/>
      <c r="J141" s="518"/>
      <c r="K141" s="518"/>
      <c r="L141" s="518"/>
      <c r="M141" s="518"/>
      <c r="N141" s="518"/>
      <c r="O141" s="518"/>
      <c r="P141" s="518"/>
      <c r="Q141" s="518"/>
      <c r="R141" s="518"/>
      <c r="S141" s="518"/>
      <c r="T141" s="518"/>
      <c r="U141" s="519"/>
    </row>
    <row r="142" spans="1:33" ht="5.0999999999999996" customHeight="1" thickBot="1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43"/>
    </row>
    <row r="143" spans="1:33" ht="33.75" customHeight="1">
      <c r="A143" s="546" t="s">
        <v>164</v>
      </c>
      <c r="B143" s="548" t="s">
        <v>49</v>
      </c>
      <c r="C143" s="538"/>
      <c r="D143" s="549" t="s">
        <v>175</v>
      </c>
      <c r="E143" s="540" t="s">
        <v>185</v>
      </c>
      <c r="F143" s="526" t="s">
        <v>177</v>
      </c>
      <c r="G143" s="526" t="s">
        <v>178</v>
      </c>
      <c r="H143" s="526" t="s">
        <v>179</v>
      </c>
      <c r="I143" s="526" t="s">
        <v>186</v>
      </c>
      <c r="J143" s="526" t="s">
        <v>162</v>
      </c>
      <c r="K143" s="526"/>
      <c r="L143" s="526"/>
      <c r="M143" s="526" t="s">
        <v>184</v>
      </c>
      <c r="N143" s="526"/>
      <c r="O143" s="530" t="s">
        <v>155</v>
      </c>
      <c r="P143" s="532" t="s">
        <v>176</v>
      </c>
      <c r="Q143" s="533"/>
      <c r="R143" s="542" t="s">
        <v>183</v>
      </c>
      <c r="S143" s="544" t="s">
        <v>165</v>
      </c>
      <c r="T143" s="545"/>
      <c r="U143" s="520" t="s">
        <v>316</v>
      </c>
    </row>
    <row r="144" spans="1:33" ht="24" customHeight="1">
      <c r="A144" s="547"/>
      <c r="B144" s="322" t="s">
        <v>173</v>
      </c>
      <c r="C144" s="323" t="s">
        <v>154</v>
      </c>
      <c r="D144" s="550"/>
      <c r="E144" s="541"/>
      <c r="F144" s="527"/>
      <c r="G144" s="527"/>
      <c r="H144" s="527"/>
      <c r="I144" s="527"/>
      <c r="J144" s="390" t="s">
        <v>180</v>
      </c>
      <c r="K144" s="390" t="s">
        <v>181</v>
      </c>
      <c r="L144" s="390" t="s">
        <v>182</v>
      </c>
      <c r="M144" s="390" t="s">
        <v>173</v>
      </c>
      <c r="N144" s="390" t="s">
        <v>154</v>
      </c>
      <c r="O144" s="531"/>
      <c r="P144" s="320" t="s">
        <v>173</v>
      </c>
      <c r="Q144" s="321" t="s">
        <v>154</v>
      </c>
      <c r="R144" s="543"/>
      <c r="S144" s="318" t="s">
        <v>174</v>
      </c>
      <c r="T144" s="319" t="s">
        <v>154</v>
      </c>
      <c r="U144" s="521"/>
    </row>
    <row r="145" spans="1:33" ht="12.75" customHeight="1">
      <c r="A145" s="547"/>
      <c r="B145" s="361" t="s">
        <v>82</v>
      </c>
      <c r="C145" s="359" t="s">
        <v>166</v>
      </c>
      <c r="D145" s="366" t="s">
        <v>167</v>
      </c>
      <c r="E145" s="361" t="s">
        <v>87</v>
      </c>
      <c r="F145" s="359" t="s">
        <v>79</v>
      </c>
      <c r="G145" s="359" t="s">
        <v>80</v>
      </c>
      <c r="H145" s="359" t="s">
        <v>153</v>
      </c>
      <c r="I145" s="359" t="s">
        <v>161</v>
      </c>
      <c r="J145" s="359" t="s">
        <v>163</v>
      </c>
      <c r="K145" s="359" t="s">
        <v>83</v>
      </c>
      <c r="L145" s="359" t="s">
        <v>187</v>
      </c>
      <c r="M145" s="359" t="s">
        <v>188</v>
      </c>
      <c r="N145" s="359" t="s">
        <v>81</v>
      </c>
      <c r="O145" s="396" t="s">
        <v>189</v>
      </c>
      <c r="P145" s="361" t="s">
        <v>85</v>
      </c>
      <c r="Q145" s="359" t="s">
        <v>190</v>
      </c>
      <c r="R145" s="366" t="s">
        <v>191</v>
      </c>
      <c r="S145" s="361" t="s">
        <v>192</v>
      </c>
      <c r="T145" s="359" t="s">
        <v>193</v>
      </c>
      <c r="U145" s="362" t="s">
        <v>195</v>
      </c>
    </row>
    <row r="146" spans="1:33" ht="24" customHeight="1">
      <c r="A146" s="397" t="s">
        <v>160</v>
      </c>
      <c r="B146" s="341">
        <f>SUM(B147:B149)</f>
        <v>1102</v>
      </c>
      <c r="C146" s="349">
        <f t="shared" ref="C146:D146" si="2">SUM(C147:C149)</f>
        <v>75</v>
      </c>
      <c r="D146" s="326">
        <f t="shared" si="2"/>
        <v>1177</v>
      </c>
      <c r="E146" s="371">
        <f>SUM(E147:E149)</f>
        <v>17</v>
      </c>
      <c r="F146" s="369">
        <f t="shared" ref="F146:M146" si="3">SUM(F147:F149)</f>
        <v>7</v>
      </c>
      <c r="G146" s="369">
        <f t="shared" si="3"/>
        <v>0</v>
      </c>
      <c r="H146" s="369">
        <f t="shared" si="3"/>
        <v>0</v>
      </c>
      <c r="I146" s="369">
        <f t="shared" si="3"/>
        <v>68</v>
      </c>
      <c r="J146" s="369">
        <f t="shared" si="3"/>
        <v>309</v>
      </c>
      <c r="K146" s="369">
        <f t="shared" si="3"/>
        <v>87</v>
      </c>
      <c r="L146" s="369">
        <f t="shared" si="3"/>
        <v>94</v>
      </c>
      <c r="M146" s="369">
        <f t="shared" si="3"/>
        <v>582</v>
      </c>
      <c r="N146" s="369">
        <f t="shared" ref="N146" si="4">SUM(N147:N149)</f>
        <v>0</v>
      </c>
      <c r="O146" s="374">
        <f t="shared" ref="O146" si="5">SUM(O147:O149)</f>
        <v>582</v>
      </c>
      <c r="P146" s="437">
        <f t="shared" ref="P146" si="6">SUM(P147:P149)</f>
        <v>0</v>
      </c>
      <c r="Q146" s="437">
        <f t="shared" ref="Q146" si="7">SUM(Q147:Q149)</f>
        <v>1</v>
      </c>
      <c r="R146" s="437">
        <f t="shared" ref="R146" si="8">SUM(R147:R149)</f>
        <v>1</v>
      </c>
      <c r="S146" s="438">
        <f t="shared" ref="S146" si="9">SUM(S147:S149)</f>
        <v>520</v>
      </c>
      <c r="T146" s="439">
        <f t="shared" ref="T146" si="10">SUM(T147:T149)</f>
        <v>74</v>
      </c>
      <c r="U146" s="440">
        <f t="shared" ref="U146" si="11">SUM(U147:U149)</f>
        <v>594</v>
      </c>
    </row>
    <row r="147" spans="1:33" s="251" customFormat="1" ht="20.25" customHeight="1">
      <c r="A147" s="357" t="s">
        <v>281</v>
      </c>
      <c r="B147" s="363">
        <v>87</v>
      </c>
      <c r="C147" s="360">
        <v>8</v>
      </c>
      <c r="D147" s="367">
        <f>SUM(B147:C147)</f>
        <v>95</v>
      </c>
      <c r="E147" s="372">
        <v>0</v>
      </c>
      <c r="F147" s="370">
        <v>0</v>
      </c>
      <c r="G147" s="370">
        <v>0</v>
      </c>
      <c r="H147" s="370">
        <v>0</v>
      </c>
      <c r="I147" s="370">
        <v>4</v>
      </c>
      <c r="J147" s="370">
        <v>37</v>
      </c>
      <c r="K147" s="370">
        <v>5</v>
      </c>
      <c r="L147" s="370">
        <v>10</v>
      </c>
      <c r="M147" s="370">
        <f>SUM(E147:L147)</f>
        <v>56</v>
      </c>
      <c r="N147" s="370">
        <v>0</v>
      </c>
      <c r="O147" s="375">
        <f>SUM(M147:N147)</f>
        <v>56</v>
      </c>
      <c r="P147" s="379">
        <v>0</v>
      </c>
      <c r="Q147" s="378">
        <v>0</v>
      </c>
      <c r="R147" s="382">
        <f>SUM(P147:Q147)</f>
        <v>0</v>
      </c>
      <c r="S147" s="385">
        <f t="shared" ref="S147:T149" si="12">+B147-M147-P147</f>
        <v>31</v>
      </c>
      <c r="T147" s="384">
        <f t="shared" si="12"/>
        <v>8</v>
      </c>
      <c r="U147" s="386">
        <f>+S147+T147</f>
        <v>39</v>
      </c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52"/>
      <c r="AG147" s="252"/>
    </row>
    <row r="148" spans="1:33" s="251" customFormat="1" ht="21" customHeight="1">
      <c r="A148" s="357" t="s">
        <v>282</v>
      </c>
      <c r="B148" s="363">
        <v>462</v>
      </c>
      <c r="C148" s="360">
        <v>24</v>
      </c>
      <c r="D148" s="367">
        <f>SUM(B148:C148)</f>
        <v>486</v>
      </c>
      <c r="E148" s="372">
        <v>9</v>
      </c>
      <c r="F148" s="370">
        <v>3</v>
      </c>
      <c r="G148" s="370">
        <v>0</v>
      </c>
      <c r="H148" s="370">
        <v>0</v>
      </c>
      <c r="I148" s="370">
        <v>3</v>
      </c>
      <c r="J148" s="370">
        <v>35</v>
      </c>
      <c r="K148" s="370">
        <v>3</v>
      </c>
      <c r="L148" s="370">
        <v>11</v>
      </c>
      <c r="M148" s="370">
        <f t="shared" ref="M148:M149" si="13">SUM(E148:L148)</f>
        <v>64</v>
      </c>
      <c r="N148" s="370">
        <v>0</v>
      </c>
      <c r="O148" s="375">
        <f t="shared" ref="O148:O149" si="14">SUM(M148:N148)</f>
        <v>64</v>
      </c>
      <c r="P148" s="379">
        <v>0</v>
      </c>
      <c r="Q148" s="378">
        <v>1</v>
      </c>
      <c r="R148" s="382">
        <f t="shared" ref="R148:R149" si="15">SUM(P148:Q148)</f>
        <v>1</v>
      </c>
      <c r="S148" s="385">
        <f t="shared" si="12"/>
        <v>398</v>
      </c>
      <c r="T148" s="384">
        <f t="shared" si="12"/>
        <v>23</v>
      </c>
      <c r="U148" s="386">
        <f>+S148+T148</f>
        <v>421</v>
      </c>
      <c r="V148" s="252"/>
      <c r="W148" s="252"/>
      <c r="X148" s="252"/>
      <c r="Y148" s="252"/>
      <c r="Z148" s="252"/>
      <c r="AA148" s="252"/>
      <c r="AB148" s="252"/>
      <c r="AC148" s="252"/>
      <c r="AD148" s="252"/>
      <c r="AE148" s="252"/>
      <c r="AF148" s="252"/>
      <c r="AG148" s="252"/>
    </row>
    <row r="149" spans="1:33" s="251" customFormat="1" ht="14.25" customHeight="1" thickBot="1">
      <c r="A149" s="358" t="s">
        <v>283</v>
      </c>
      <c r="B149" s="364">
        <v>553</v>
      </c>
      <c r="C149" s="365">
        <v>43</v>
      </c>
      <c r="D149" s="368">
        <f>SUM(B149:C149)</f>
        <v>596</v>
      </c>
      <c r="E149" s="373">
        <v>8</v>
      </c>
      <c r="F149" s="351">
        <v>4</v>
      </c>
      <c r="G149" s="351">
        <v>0</v>
      </c>
      <c r="H149" s="351">
        <v>0</v>
      </c>
      <c r="I149" s="351">
        <v>61</v>
      </c>
      <c r="J149" s="351">
        <v>237</v>
      </c>
      <c r="K149" s="351">
        <v>79</v>
      </c>
      <c r="L149" s="351">
        <v>73</v>
      </c>
      <c r="M149" s="351">
        <f t="shared" si="13"/>
        <v>462</v>
      </c>
      <c r="N149" s="351">
        <v>0</v>
      </c>
      <c r="O149" s="376">
        <f t="shared" si="14"/>
        <v>462</v>
      </c>
      <c r="P149" s="380">
        <v>0</v>
      </c>
      <c r="Q149" s="381">
        <v>0</v>
      </c>
      <c r="R149" s="383">
        <f t="shared" si="15"/>
        <v>0</v>
      </c>
      <c r="S149" s="385">
        <f>+B149-M149-P149</f>
        <v>91</v>
      </c>
      <c r="T149" s="388">
        <f t="shared" si="12"/>
        <v>43</v>
      </c>
      <c r="U149" s="389">
        <f>+S149+T149</f>
        <v>134</v>
      </c>
      <c r="V149" s="252"/>
      <c r="W149" s="252"/>
      <c r="X149" s="252"/>
      <c r="Y149" s="252"/>
      <c r="Z149" s="252"/>
      <c r="AA149" s="252"/>
      <c r="AB149" s="252"/>
      <c r="AC149" s="252"/>
      <c r="AD149" s="252"/>
      <c r="AE149" s="252"/>
      <c r="AF149" s="252"/>
      <c r="AG149" s="252"/>
    </row>
    <row r="150" spans="1:33" s="43" customFormat="1" ht="12.75" customHeight="1">
      <c r="A150" s="516" t="s">
        <v>315</v>
      </c>
      <c r="B150" s="516"/>
      <c r="C150" s="516"/>
      <c r="D150" s="516"/>
      <c r="E150" s="516"/>
      <c r="F150" s="516"/>
      <c r="G150" s="516"/>
      <c r="H150" s="516"/>
      <c r="I150" s="516"/>
      <c r="J150" s="516"/>
      <c r="K150" s="516"/>
      <c r="L150" s="516"/>
      <c r="M150" s="516"/>
      <c r="N150" s="516"/>
      <c r="O150" s="516"/>
      <c r="P150" s="516"/>
      <c r="Q150" s="516"/>
      <c r="R150" s="516"/>
      <c r="S150" s="516"/>
      <c r="T150" s="516"/>
      <c r="U150" s="516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</row>
    <row r="151" spans="1:33" s="43" customFormat="1" ht="10.5" customHeight="1">
      <c r="A151" s="522"/>
      <c r="B151" s="522"/>
      <c r="C151" s="522"/>
      <c r="D151" s="522"/>
      <c r="E151" s="522"/>
      <c r="F151" s="522"/>
      <c r="G151" s="522"/>
      <c r="H151" s="250"/>
      <c r="I151" s="250"/>
      <c r="J151" s="250"/>
      <c r="K151" s="250"/>
      <c r="L151" s="250"/>
      <c r="M151" s="250"/>
      <c r="N151" s="250"/>
      <c r="O151" s="250"/>
      <c r="P151" s="452"/>
      <c r="Q151" s="250"/>
      <c r="R151" s="250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</row>
    <row r="152" spans="1:33" s="43" customFormat="1" ht="10.5" customHeight="1">
      <c r="A152" s="249"/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</row>
    <row r="153" spans="1:33" s="43" customFormat="1" ht="10.5" customHeight="1">
      <c r="A153" s="249"/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</row>
    <row r="154" spans="1:33" s="43" customFormat="1" ht="10.5" customHeight="1">
      <c r="A154" s="249"/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</row>
    <row r="155" spans="1:33" s="43" customFormat="1" ht="10.5" customHeight="1">
      <c r="A155" s="249"/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</row>
    <row r="156" spans="1:33" s="43" customFormat="1" ht="10.5" customHeight="1">
      <c r="A156" s="249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</row>
    <row r="157" spans="1:33" s="43" customFormat="1" ht="10.5" customHeight="1">
      <c r="A157" s="249"/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</row>
    <row r="158" spans="1:33" s="43" customFormat="1" ht="10.5" customHeight="1">
      <c r="A158" s="249"/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</row>
    <row r="159" spans="1:33" s="43" customFormat="1" ht="10.5" customHeight="1">
      <c r="A159" s="249"/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</row>
    <row r="160" spans="1:33" s="43" customFormat="1" ht="10.5" customHeight="1">
      <c r="A160" s="249"/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</row>
    <row r="161" spans="1:33" s="43" customFormat="1" ht="10.5" customHeight="1">
      <c r="A161" s="249"/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</row>
    <row r="162" spans="1:33" s="43" customFormat="1" ht="10.5" customHeight="1">
      <c r="A162" s="249"/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</row>
    <row r="163" spans="1:33" s="43" customFormat="1" ht="10.5" customHeight="1">
      <c r="A163" s="249"/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</row>
    <row r="164" spans="1:33" s="43" customFormat="1" ht="10.5" customHeight="1">
      <c r="A164" s="249"/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</row>
    <row r="165" spans="1:33" s="43" customFormat="1" ht="10.5" customHeight="1">
      <c r="A165" s="249"/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</row>
    <row r="166" spans="1:33" s="43" customFormat="1" ht="10.5" customHeight="1">
      <c r="A166" s="249"/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</row>
    <row r="167" spans="1:33" s="43" customFormat="1" ht="10.5" customHeight="1">
      <c r="A167" s="249"/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</row>
    <row r="168" spans="1:33" s="43" customFormat="1" ht="10.5" customHeight="1">
      <c r="A168" s="249"/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</row>
    <row r="169" spans="1:33" s="43" customFormat="1" ht="10.5" customHeight="1">
      <c r="A169" s="249"/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</row>
    <row r="170" spans="1:33" s="43" customFormat="1" ht="10.5" customHeight="1">
      <c r="A170" s="249"/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</row>
    <row r="171" spans="1:33" s="43" customFormat="1" ht="10.5" customHeight="1">
      <c r="A171" s="249"/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250"/>
      <c r="P171" s="250"/>
      <c r="Q171" s="250"/>
      <c r="R171" s="250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</row>
    <row r="172" spans="1:33" s="43" customFormat="1" ht="10.5" customHeight="1">
      <c r="A172" s="249"/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  <c r="P172" s="250"/>
      <c r="Q172" s="250"/>
      <c r="R172" s="250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</row>
    <row r="173" spans="1:33" s="43" customFormat="1" ht="10.5" customHeight="1">
      <c r="A173" s="249"/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</row>
    <row r="174" spans="1:33" s="43" customFormat="1" ht="10.5" customHeight="1">
      <c r="A174" s="249"/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0"/>
      <c r="R174" s="250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</row>
    <row r="175" spans="1:33" s="43" customFormat="1" ht="10.5" customHeight="1">
      <c r="A175" s="249"/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</row>
    <row r="176" spans="1:33" s="255" customFormat="1" ht="23.25" customHeight="1">
      <c r="A176" s="517" t="s">
        <v>317</v>
      </c>
      <c r="B176" s="518"/>
      <c r="C176" s="518"/>
      <c r="D176" s="518"/>
      <c r="E176" s="518"/>
      <c r="F176" s="518"/>
      <c r="G176" s="518"/>
      <c r="H176" s="518"/>
      <c r="I176" s="518"/>
      <c r="J176" s="518"/>
      <c r="K176" s="518"/>
      <c r="L176" s="518"/>
      <c r="M176" s="518"/>
      <c r="N176" s="518"/>
      <c r="O176" s="518"/>
      <c r="P176" s="518"/>
      <c r="Q176" s="518"/>
      <c r="R176" s="518"/>
      <c r="S176" s="518"/>
      <c r="T176" s="518"/>
      <c r="U176" s="519"/>
    </row>
    <row r="177" spans="1:35" ht="5.0999999999999996" customHeight="1" thickBot="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43"/>
    </row>
    <row r="178" spans="1:35" ht="33.75" customHeight="1">
      <c r="A178" s="568" t="s">
        <v>164</v>
      </c>
      <c r="B178" s="537" t="s">
        <v>49</v>
      </c>
      <c r="C178" s="538"/>
      <c r="D178" s="554" t="s">
        <v>175</v>
      </c>
      <c r="E178" s="570" t="s">
        <v>185</v>
      </c>
      <c r="F178" s="556" t="s">
        <v>177</v>
      </c>
      <c r="G178" s="556" t="s">
        <v>178</v>
      </c>
      <c r="H178" s="556" t="s">
        <v>179</v>
      </c>
      <c r="I178" s="556" t="s">
        <v>186</v>
      </c>
      <c r="J178" s="530" t="s">
        <v>162</v>
      </c>
      <c r="K178" s="559"/>
      <c r="L178" s="559"/>
      <c r="M178" s="540" t="s">
        <v>184</v>
      </c>
      <c r="N178" s="526"/>
      <c r="O178" s="566" t="s">
        <v>155</v>
      </c>
      <c r="P178" s="532" t="s">
        <v>176</v>
      </c>
      <c r="Q178" s="533"/>
      <c r="R178" s="542" t="s">
        <v>183</v>
      </c>
      <c r="S178" s="544" t="s">
        <v>165</v>
      </c>
      <c r="T178" s="545"/>
      <c r="U178" s="520" t="s">
        <v>316</v>
      </c>
    </row>
    <row r="179" spans="1:35" ht="24" customHeight="1">
      <c r="A179" s="569"/>
      <c r="B179" s="431" t="s">
        <v>173</v>
      </c>
      <c r="C179" s="323" t="s">
        <v>154</v>
      </c>
      <c r="D179" s="555"/>
      <c r="E179" s="571"/>
      <c r="F179" s="557"/>
      <c r="G179" s="557"/>
      <c r="H179" s="557"/>
      <c r="I179" s="557"/>
      <c r="J179" s="350" t="s">
        <v>180</v>
      </c>
      <c r="K179" s="350" t="s">
        <v>181</v>
      </c>
      <c r="L179" s="444" t="s">
        <v>182</v>
      </c>
      <c r="M179" s="428" t="s">
        <v>173</v>
      </c>
      <c r="N179" s="426" t="s">
        <v>154</v>
      </c>
      <c r="O179" s="567"/>
      <c r="P179" s="320" t="s">
        <v>173</v>
      </c>
      <c r="Q179" s="321" t="s">
        <v>154</v>
      </c>
      <c r="R179" s="543"/>
      <c r="S179" s="318" t="s">
        <v>174</v>
      </c>
      <c r="T179" s="319" t="s">
        <v>154</v>
      </c>
      <c r="U179" s="521"/>
    </row>
    <row r="180" spans="1:35" ht="12.75" customHeight="1">
      <c r="A180" s="569"/>
      <c r="B180" s="398" t="s">
        <v>82</v>
      </c>
      <c r="C180" s="359" t="s">
        <v>166</v>
      </c>
      <c r="D180" s="362" t="s">
        <v>167</v>
      </c>
      <c r="E180" s="265" t="s">
        <v>87</v>
      </c>
      <c r="F180" s="265" t="s">
        <v>79</v>
      </c>
      <c r="G180" s="265" t="s">
        <v>80</v>
      </c>
      <c r="H180" s="265" t="s">
        <v>153</v>
      </c>
      <c r="I180" s="265" t="s">
        <v>161</v>
      </c>
      <c r="J180" s="265" t="s">
        <v>163</v>
      </c>
      <c r="K180" s="265" t="s">
        <v>83</v>
      </c>
      <c r="L180" s="265" t="s">
        <v>187</v>
      </c>
      <c r="M180" s="273" t="s">
        <v>188</v>
      </c>
      <c r="N180" s="265" t="s">
        <v>81</v>
      </c>
      <c r="O180" s="265" t="s">
        <v>189</v>
      </c>
      <c r="P180" s="361" t="s">
        <v>85</v>
      </c>
      <c r="Q180" s="359" t="s">
        <v>190</v>
      </c>
      <c r="R180" s="366" t="s">
        <v>191</v>
      </c>
      <c r="S180" s="361" t="s">
        <v>192</v>
      </c>
      <c r="T180" s="359" t="s">
        <v>193</v>
      </c>
      <c r="U180" s="362" t="s">
        <v>194</v>
      </c>
    </row>
    <row r="181" spans="1:35" ht="23.25" customHeight="1">
      <c r="A181" s="289" t="s">
        <v>197</v>
      </c>
      <c r="B181" s="432">
        <f>SUM(B182:B183)</f>
        <v>1101</v>
      </c>
      <c r="C181" s="349">
        <f>SUM(C182:C183)</f>
        <v>19</v>
      </c>
      <c r="D181" s="327">
        <f t="shared" ref="D181" si="16">SUM(D182:D183)</f>
        <v>1120</v>
      </c>
      <c r="E181" s="445">
        <f>SUM(E182:E183)</f>
        <v>26</v>
      </c>
      <c r="F181" s="296">
        <f>SUM(F182:F183)</f>
        <v>16</v>
      </c>
      <c r="G181" s="296">
        <f>SUM(G182:G183)</f>
        <v>0</v>
      </c>
      <c r="H181" s="296">
        <f>SUM(H182:H183)</f>
        <v>1</v>
      </c>
      <c r="I181" s="296">
        <f>SUM(I182:I183)</f>
        <v>2</v>
      </c>
      <c r="J181" s="296">
        <f t="shared" ref="J181:L181" si="17">SUM(J182:J183)</f>
        <v>140</v>
      </c>
      <c r="K181" s="296">
        <f>SUM(K182:K183)</f>
        <v>36</v>
      </c>
      <c r="L181" s="441">
        <f t="shared" si="17"/>
        <v>54</v>
      </c>
      <c r="M181" s="371">
        <f>SUM(M182:M183)</f>
        <v>275</v>
      </c>
      <c r="N181" s="369">
        <f t="shared" ref="N181:O181" si="18">SUM(N182:N183)</f>
        <v>0</v>
      </c>
      <c r="O181" s="374">
        <f t="shared" si="18"/>
        <v>275</v>
      </c>
      <c r="P181" s="282">
        <f>SUM(P182:P183)</f>
        <v>31</v>
      </c>
      <c r="Q181" s="377">
        <f t="shared" ref="Q181:R181" si="19">SUM(Q182:Q183)</f>
        <v>0</v>
      </c>
      <c r="R181" s="333">
        <f t="shared" si="19"/>
        <v>31</v>
      </c>
      <c r="S181" s="347">
        <f>SUM(S182:S183)</f>
        <v>795</v>
      </c>
      <c r="T181" s="348">
        <f t="shared" ref="T181" si="20">SUM(T182:T183)</f>
        <v>19</v>
      </c>
      <c r="U181" s="335">
        <f>SUM(U182:U183)</f>
        <v>814</v>
      </c>
    </row>
    <row r="182" spans="1:35" s="251" customFormat="1" ht="20.25" customHeight="1">
      <c r="A182" s="434" t="s">
        <v>270</v>
      </c>
      <c r="B182" s="433">
        <v>347</v>
      </c>
      <c r="C182" s="360">
        <v>17</v>
      </c>
      <c r="D182" s="436">
        <f>SUM(B182:C182)</f>
        <v>364</v>
      </c>
      <c r="E182" s="446">
        <v>2</v>
      </c>
      <c r="F182" s="304">
        <v>0</v>
      </c>
      <c r="G182" s="304">
        <v>0</v>
      </c>
      <c r="H182" s="304">
        <v>0</v>
      </c>
      <c r="I182" s="304">
        <v>1</v>
      </c>
      <c r="J182" s="304">
        <v>140</v>
      </c>
      <c r="K182" s="304">
        <v>36</v>
      </c>
      <c r="L182" s="442">
        <v>54</v>
      </c>
      <c r="M182" s="372">
        <f>SUM(E182:L182)</f>
        <v>233</v>
      </c>
      <c r="N182" s="370">
        <v>0</v>
      </c>
      <c r="O182" s="375">
        <f>SUM(M182:N182)</f>
        <v>233</v>
      </c>
      <c r="P182" s="379">
        <v>1</v>
      </c>
      <c r="Q182" s="378">
        <v>0</v>
      </c>
      <c r="R182" s="382">
        <f>SUM(P182:Q182)</f>
        <v>1</v>
      </c>
      <c r="S182" s="385">
        <f>+B182-M182-P182</f>
        <v>113</v>
      </c>
      <c r="T182" s="384">
        <f>+C182-N182-Q182</f>
        <v>17</v>
      </c>
      <c r="U182" s="386">
        <f>+S182+T182</f>
        <v>130</v>
      </c>
      <c r="V182" s="252"/>
      <c r="W182" s="252"/>
      <c r="X182" s="252"/>
      <c r="Y182" s="252"/>
      <c r="Z182" s="252"/>
      <c r="AA182" s="252"/>
      <c r="AB182" s="252"/>
      <c r="AC182" s="252"/>
      <c r="AD182" s="252"/>
      <c r="AE182" s="252"/>
      <c r="AF182" s="252"/>
      <c r="AG182" s="252"/>
    </row>
    <row r="183" spans="1:35" s="251" customFormat="1" ht="20.25" customHeight="1" thickBot="1">
      <c r="A183" s="435" t="s">
        <v>268</v>
      </c>
      <c r="B183" s="448">
        <v>754</v>
      </c>
      <c r="C183" s="365">
        <v>2</v>
      </c>
      <c r="D183" s="354">
        <f>SUM(B183:C183)</f>
        <v>756</v>
      </c>
      <c r="E183" s="447">
        <v>24</v>
      </c>
      <c r="F183" s="302">
        <v>16</v>
      </c>
      <c r="G183" s="302">
        <v>0</v>
      </c>
      <c r="H183" s="302">
        <v>1</v>
      </c>
      <c r="I183" s="302">
        <v>1</v>
      </c>
      <c r="J183" s="302">
        <v>0</v>
      </c>
      <c r="K183" s="302">
        <v>0</v>
      </c>
      <c r="L183" s="443">
        <v>0</v>
      </c>
      <c r="M183" s="373">
        <f>SUM(E183:L183)</f>
        <v>42</v>
      </c>
      <c r="N183" s="351">
        <v>0</v>
      </c>
      <c r="O183" s="376">
        <f>SUM(M183:N183)</f>
        <v>42</v>
      </c>
      <c r="P183" s="380">
        <v>30</v>
      </c>
      <c r="Q183" s="381">
        <v>0</v>
      </c>
      <c r="R183" s="383">
        <f>SUM(P183:Q183)</f>
        <v>30</v>
      </c>
      <c r="S183" s="387">
        <f>+B183-M183-P183</f>
        <v>682</v>
      </c>
      <c r="T183" s="388">
        <f>+C183-N183-Q183</f>
        <v>2</v>
      </c>
      <c r="U183" s="389">
        <f>+S183+T183</f>
        <v>684</v>
      </c>
      <c r="V183" s="252"/>
      <c r="W183" s="252"/>
      <c r="X183" s="252"/>
      <c r="Y183" s="252"/>
      <c r="Z183" s="252"/>
      <c r="AA183" s="252"/>
      <c r="AB183" s="252"/>
      <c r="AC183" s="252"/>
      <c r="AD183" s="252"/>
      <c r="AE183" s="252"/>
      <c r="AF183" s="252"/>
      <c r="AG183" s="252"/>
    </row>
    <row r="184" spans="1:35" s="43" customFormat="1" ht="12.75" customHeight="1">
      <c r="A184" s="516" t="s">
        <v>315</v>
      </c>
      <c r="B184" s="516"/>
      <c r="C184" s="516"/>
      <c r="D184" s="516"/>
      <c r="E184" s="516"/>
      <c r="F184" s="516"/>
      <c r="G184" s="516"/>
      <c r="H184" s="516"/>
      <c r="I184" s="516"/>
      <c r="J184" s="516"/>
      <c r="K184" s="516"/>
      <c r="L184" s="516"/>
      <c r="M184" s="516"/>
      <c r="N184" s="516"/>
      <c r="O184" s="516"/>
      <c r="P184" s="516"/>
      <c r="Q184" s="516"/>
      <c r="R184" s="516"/>
      <c r="S184" s="516"/>
      <c r="T184" s="516"/>
      <c r="U184" s="516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</row>
    <row r="185" spans="1:35" s="316" customFormat="1" ht="10.5" customHeight="1">
      <c r="A185" s="314"/>
      <c r="B185" s="267"/>
      <c r="C185" s="267"/>
      <c r="D185" s="267"/>
      <c r="E185" s="267"/>
      <c r="F185" s="267"/>
      <c r="G185" s="267"/>
      <c r="H185" s="315"/>
      <c r="I185" s="315"/>
      <c r="J185" s="315"/>
      <c r="K185" s="315"/>
      <c r="L185" s="315"/>
      <c r="M185" s="315"/>
      <c r="N185" s="315"/>
      <c r="O185" s="315"/>
      <c r="P185" s="315"/>
      <c r="Q185" s="315"/>
      <c r="R185" s="315"/>
      <c r="T185" s="317"/>
      <c r="U185" s="317"/>
      <c r="V185" s="315"/>
      <c r="W185" s="315"/>
      <c r="X185" s="317"/>
      <c r="Y185" s="317"/>
      <c r="Z185" s="317"/>
      <c r="AA185" s="317"/>
      <c r="AB185" s="317"/>
      <c r="AC185" s="317"/>
      <c r="AD185" s="317"/>
      <c r="AE185" s="317"/>
      <c r="AF185" s="317"/>
      <c r="AG185" s="317"/>
      <c r="AH185" s="317"/>
      <c r="AI185" s="317"/>
    </row>
    <row r="186" spans="1:35" s="43" customFormat="1" ht="10.5" customHeight="1">
      <c r="A186" s="249"/>
      <c r="B186" s="250"/>
      <c r="C186" s="250"/>
      <c r="D186" s="250"/>
      <c r="E186" s="250"/>
      <c r="F186" s="250"/>
      <c r="G186" s="250"/>
      <c r="H186" s="250"/>
      <c r="I186" s="250"/>
      <c r="J186" s="250"/>
      <c r="K186" s="250"/>
      <c r="L186" s="250"/>
      <c r="M186" s="250"/>
      <c r="N186" s="250"/>
      <c r="O186" s="250"/>
      <c r="P186" s="250"/>
      <c r="Q186" s="250"/>
      <c r="R186" s="250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</row>
    <row r="187" spans="1:35" s="43" customFormat="1" ht="10.5" customHeight="1">
      <c r="A187" s="249"/>
      <c r="B187" s="250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</row>
    <row r="188" spans="1:35" s="43" customFormat="1" ht="10.5" customHeight="1">
      <c r="A188" s="249"/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</row>
    <row r="189" spans="1:35" s="43" customFormat="1" ht="10.5" customHeight="1">
      <c r="A189" s="249"/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</row>
    <row r="190" spans="1:35" s="43" customFormat="1" ht="10.5" customHeight="1">
      <c r="A190" s="249"/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</row>
    <row r="191" spans="1:35" s="43" customFormat="1" ht="10.5" customHeight="1">
      <c r="A191" s="249"/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</row>
    <row r="192" spans="1:35" s="43" customFormat="1" ht="10.5" customHeight="1">
      <c r="A192" s="249"/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</row>
    <row r="193" spans="1:33" s="43" customFormat="1" ht="10.5" customHeight="1">
      <c r="A193" s="249"/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</row>
    <row r="194" spans="1:33" s="43" customFormat="1" ht="10.5" customHeight="1">
      <c r="A194" s="249"/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</row>
    <row r="195" spans="1:33" s="43" customFormat="1" ht="10.5" customHeight="1">
      <c r="A195" s="249"/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</row>
    <row r="196" spans="1:33" s="43" customFormat="1" ht="10.5" customHeight="1">
      <c r="A196" s="249"/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</row>
    <row r="197" spans="1:33" s="43" customFormat="1" ht="10.5" customHeight="1">
      <c r="A197" s="249"/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</row>
    <row r="198" spans="1:33" s="43" customFormat="1" ht="10.5" customHeight="1">
      <c r="A198" s="249"/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</row>
    <row r="199" spans="1:33" s="43" customFormat="1" ht="10.5" customHeight="1">
      <c r="A199" s="249"/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</row>
    <row r="200" spans="1:33" s="43" customFormat="1" ht="10.5" customHeight="1">
      <c r="A200" s="249"/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</row>
    <row r="201" spans="1:33" s="43" customFormat="1" ht="10.5" customHeight="1">
      <c r="A201" s="249"/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</row>
    <row r="202" spans="1:33" s="43" customFormat="1" ht="10.5" customHeight="1">
      <c r="A202" s="249"/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</row>
    <row r="203" spans="1:33" s="43" customFormat="1" ht="10.5" customHeight="1">
      <c r="A203" s="249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</row>
    <row r="204" spans="1:33" s="43" customFormat="1" ht="10.5" customHeight="1">
      <c r="A204" s="249"/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</row>
    <row r="205" spans="1:33" s="43" customFormat="1" ht="10.5" customHeight="1">
      <c r="A205" s="249"/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</row>
    <row r="206" spans="1:33" s="43" customFormat="1" ht="10.5" customHeight="1">
      <c r="A206" s="249"/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</row>
    <row r="207" spans="1:33" s="43" customFormat="1" ht="10.5" customHeight="1">
      <c r="A207" s="249"/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</row>
    <row r="208" spans="1:33" s="43" customFormat="1" ht="10.5" customHeight="1">
      <c r="A208" s="249"/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</row>
    <row r="209" spans="1:33" s="43" customFormat="1" ht="10.5" customHeight="1">
      <c r="A209" s="249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</row>
    <row r="210" spans="1:33" s="254" customFormat="1" ht="26.25" customHeight="1">
      <c r="A210" s="523" t="s">
        <v>152</v>
      </c>
      <c r="B210" s="524"/>
      <c r="C210" s="524"/>
      <c r="D210" s="524"/>
      <c r="E210" s="524"/>
      <c r="F210" s="524"/>
      <c r="G210" s="524"/>
      <c r="H210" s="524"/>
      <c r="I210" s="524"/>
      <c r="J210" s="524"/>
      <c r="K210" s="524"/>
      <c r="L210" s="524"/>
      <c r="M210" s="524"/>
      <c r="N210" s="524"/>
      <c r="O210" s="524"/>
      <c r="P210" s="524"/>
      <c r="Q210" s="524"/>
      <c r="R210" s="524"/>
      <c r="S210" s="524"/>
      <c r="T210" s="524"/>
      <c r="U210" s="525"/>
    </row>
    <row r="211" spans="1:33" s="254" customFormat="1" ht="27" customHeight="1">
      <c r="A211" s="551" t="s">
        <v>151</v>
      </c>
      <c r="B211" s="552"/>
      <c r="C211" s="552"/>
      <c r="D211" s="552"/>
      <c r="E211" s="552"/>
      <c r="F211" s="552"/>
      <c r="G211" s="552"/>
      <c r="H211" s="552"/>
      <c r="I211" s="552"/>
      <c r="J211" s="552"/>
      <c r="K211" s="552"/>
      <c r="L211" s="552"/>
      <c r="M211" s="552"/>
      <c r="N211" s="552"/>
      <c r="O211" s="552"/>
      <c r="P211" s="552"/>
      <c r="Q211" s="552"/>
      <c r="R211" s="552"/>
      <c r="S211" s="552"/>
      <c r="T211" s="552"/>
      <c r="U211" s="553"/>
    </row>
    <row r="212" spans="1:33" s="254" customFormat="1" ht="5.25" customHeight="1">
      <c r="A212" s="256"/>
      <c r="B212" s="256"/>
      <c r="C212" s="256"/>
      <c r="D212" s="256"/>
      <c r="E212" s="256"/>
      <c r="F212" s="256"/>
      <c r="G212" s="256"/>
      <c r="H212" s="256"/>
      <c r="I212" s="256"/>
      <c r="J212" s="256"/>
      <c r="K212" s="256"/>
      <c r="L212" s="256"/>
      <c r="M212" s="256"/>
      <c r="N212" s="256"/>
      <c r="O212" s="256"/>
      <c r="P212" s="256" t="s">
        <v>311</v>
      </c>
      <c r="Q212" s="256"/>
      <c r="R212" s="256"/>
    </row>
    <row r="213" spans="1:33" s="255" customFormat="1" ht="23.25" customHeight="1">
      <c r="A213" s="517" t="s">
        <v>317</v>
      </c>
      <c r="B213" s="518"/>
      <c r="C213" s="518"/>
      <c r="D213" s="518"/>
      <c r="E213" s="518"/>
      <c r="F213" s="518"/>
      <c r="G213" s="518"/>
      <c r="H213" s="518"/>
      <c r="I213" s="518"/>
      <c r="J213" s="518"/>
      <c r="K213" s="518"/>
      <c r="L213" s="518"/>
      <c r="M213" s="518"/>
      <c r="N213" s="518"/>
      <c r="O213" s="518"/>
      <c r="P213" s="518"/>
      <c r="Q213" s="518"/>
      <c r="R213" s="518"/>
      <c r="S213" s="518"/>
      <c r="T213" s="518"/>
      <c r="U213" s="519"/>
    </row>
    <row r="214" spans="1:33" ht="5.0999999999999996" customHeight="1" thickBot="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43"/>
    </row>
    <row r="215" spans="1:33" ht="33.75" customHeight="1">
      <c r="A215" s="546" t="s">
        <v>164</v>
      </c>
      <c r="B215" s="548" t="s">
        <v>49</v>
      </c>
      <c r="C215" s="538"/>
      <c r="D215" s="549" t="s">
        <v>175</v>
      </c>
      <c r="E215" s="540" t="s">
        <v>185</v>
      </c>
      <c r="F215" s="526" t="s">
        <v>177</v>
      </c>
      <c r="G215" s="526" t="s">
        <v>178</v>
      </c>
      <c r="H215" s="526" t="s">
        <v>179</v>
      </c>
      <c r="I215" s="526" t="s">
        <v>186</v>
      </c>
      <c r="J215" s="526" t="s">
        <v>162</v>
      </c>
      <c r="K215" s="526"/>
      <c r="L215" s="528"/>
      <c r="M215" s="558" t="s">
        <v>184</v>
      </c>
      <c r="N215" s="526"/>
      <c r="O215" s="530" t="s">
        <v>155</v>
      </c>
      <c r="P215" s="532" t="s">
        <v>176</v>
      </c>
      <c r="Q215" s="533"/>
      <c r="R215" s="542" t="s">
        <v>183</v>
      </c>
      <c r="S215" s="544" t="s">
        <v>165</v>
      </c>
      <c r="T215" s="545"/>
      <c r="U215" s="520" t="s">
        <v>316</v>
      </c>
    </row>
    <row r="216" spans="1:33" ht="24" customHeight="1">
      <c r="A216" s="547"/>
      <c r="B216" s="322" t="s">
        <v>173</v>
      </c>
      <c r="C216" s="323" t="s">
        <v>154</v>
      </c>
      <c r="D216" s="550"/>
      <c r="E216" s="541"/>
      <c r="F216" s="527"/>
      <c r="G216" s="527"/>
      <c r="H216" s="527"/>
      <c r="I216" s="527"/>
      <c r="J216" s="453" t="s">
        <v>180</v>
      </c>
      <c r="K216" s="453" t="s">
        <v>181</v>
      </c>
      <c r="L216" s="454" t="s">
        <v>182</v>
      </c>
      <c r="M216" s="469" t="s">
        <v>173</v>
      </c>
      <c r="N216" s="390" t="s">
        <v>154</v>
      </c>
      <c r="O216" s="531"/>
      <c r="P216" s="320" t="s">
        <v>173</v>
      </c>
      <c r="Q216" s="321" t="s">
        <v>154</v>
      </c>
      <c r="R216" s="543"/>
      <c r="S216" s="318" t="s">
        <v>174</v>
      </c>
      <c r="T216" s="319" t="s">
        <v>154</v>
      </c>
      <c r="U216" s="521"/>
    </row>
    <row r="217" spans="1:33" ht="12.75" customHeight="1">
      <c r="A217" s="547"/>
      <c r="B217" s="361" t="s">
        <v>82</v>
      </c>
      <c r="C217" s="359" t="s">
        <v>166</v>
      </c>
      <c r="D217" s="366" t="s">
        <v>167</v>
      </c>
      <c r="E217" s="361" t="s">
        <v>87</v>
      </c>
      <c r="F217" s="359" t="s">
        <v>79</v>
      </c>
      <c r="G217" s="359" t="s">
        <v>80</v>
      </c>
      <c r="H217" s="359" t="s">
        <v>153</v>
      </c>
      <c r="I217" s="359" t="s">
        <v>161</v>
      </c>
      <c r="J217" s="359" t="s">
        <v>163</v>
      </c>
      <c r="K217" s="359" t="s">
        <v>83</v>
      </c>
      <c r="L217" s="362" t="s">
        <v>187</v>
      </c>
      <c r="M217" s="398" t="s">
        <v>188</v>
      </c>
      <c r="N217" s="359" t="s">
        <v>81</v>
      </c>
      <c r="O217" s="396" t="s">
        <v>189</v>
      </c>
      <c r="P217" s="361" t="s">
        <v>85</v>
      </c>
      <c r="Q217" s="359" t="s">
        <v>190</v>
      </c>
      <c r="R217" s="366" t="s">
        <v>191</v>
      </c>
      <c r="S217" s="361" t="s">
        <v>192</v>
      </c>
      <c r="T217" s="359" t="s">
        <v>193</v>
      </c>
      <c r="U217" s="362" t="s">
        <v>194</v>
      </c>
    </row>
    <row r="218" spans="1:33" ht="22.5" customHeight="1">
      <c r="A218" s="397" t="s">
        <v>169</v>
      </c>
      <c r="B218" s="341">
        <f t="shared" ref="B218:U218" si="21">SUM(B219:B227)</f>
        <v>5604</v>
      </c>
      <c r="C218" s="349">
        <f t="shared" si="21"/>
        <v>3324</v>
      </c>
      <c r="D218" s="326">
        <f t="shared" si="21"/>
        <v>8928</v>
      </c>
      <c r="E218" s="371">
        <f t="shared" si="21"/>
        <v>206</v>
      </c>
      <c r="F218" s="369">
        <f t="shared" si="21"/>
        <v>758</v>
      </c>
      <c r="G218" s="369">
        <f t="shared" si="21"/>
        <v>2</v>
      </c>
      <c r="H218" s="369">
        <f t="shared" si="21"/>
        <v>0</v>
      </c>
      <c r="I218" s="369">
        <f t="shared" si="21"/>
        <v>148</v>
      </c>
      <c r="J218" s="369">
        <f t="shared" si="21"/>
        <v>20</v>
      </c>
      <c r="K218" s="369">
        <f t="shared" si="21"/>
        <v>1</v>
      </c>
      <c r="L218" s="394">
        <f t="shared" si="21"/>
        <v>8</v>
      </c>
      <c r="M218" s="468">
        <f t="shared" si="21"/>
        <v>1143</v>
      </c>
      <c r="N218" s="369">
        <f t="shared" si="21"/>
        <v>118</v>
      </c>
      <c r="O218" s="374">
        <f t="shared" si="21"/>
        <v>1261</v>
      </c>
      <c r="P218" s="282">
        <f t="shared" si="21"/>
        <v>339</v>
      </c>
      <c r="Q218" s="377">
        <f t="shared" si="21"/>
        <v>116</v>
      </c>
      <c r="R218" s="333">
        <f t="shared" si="21"/>
        <v>455</v>
      </c>
      <c r="S218" s="347">
        <f t="shared" si="21"/>
        <v>4122</v>
      </c>
      <c r="T218" s="348">
        <f t="shared" si="21"/>
        <v>3090</v>
      </c>
      <c r="U218" s="335">
        <f t="shared" si="21"/>
        <v>7212</v>
      </c>
    </row>
    <row r="219" spans="1:33" s="251" customFormat="1" ht="19.5" customHeight="1">
      <c r="A219" s="357" t="s">
        <v>199</v>
      </c>
      <c r="B219" s="363">
        <v>1504</v>
      </c>
      <c r="C219" s="360">
        <v>277</v>
      </c>
      <c r="D219" s="367">
        <f t="shared" ref="D219:D227" si="22">SUM(B219:C219)</f>
        <v>1781</v>
      </c>
      <c r="E219" s="372">
        <v>25</v>
      </c>
      <c r="F219" s="370">
        <v>452</v>
      </c>
      <c r="G219" s="370">
        <v>2</v>
      </c>
      <c r="H219" s="370">
        <v>0</v>
      </c>
      <c r="I219" s="370">
        <v>9</v>
      </c>
      <c r="J219" s="370">
        <v>3</v>
      </c>
      <c r="K219" s="370">
        <v>0</v>
      </c>
      <c r="L219" s="395">
        <v>0</v>
      </c>
      <c r="M219" s="463">
        <f>SUM(E219:L219)</f>
        <v>491</v>
      </c>
      <c r="N219" s="370">
        <v>15</v>
      </c>
      <c r="O219" s="375">
        <f>SUM(M219:N219)</f>
        <v>506</v>
      </c>
      <c r="P219" s="379">
        <v>117</v>
      </c>
      <c r="Q219" s="378">
        <v>1</v>
      </c>
      <c r="R219" s="382">
        <f>SUM(P219:Q219)</f>
        <v>118</v>
      </c>
      <c r="S219" s="385">
        <f t="shared" ref="S219:S227" si="23">+B219-M219-P219</f>
        <v>896</v>
      </c>
      <c r="T219" s="384">
        <f t="shared" ref="T219:T227" si="24">+C219-N219-Q219</f>
        <v>261</v>
      </c>
      <c r="U219" s="386">
        <f t="shared" ref="U219:U227" si="25">+S219+T219</f>
        <v>1157</v>
      </c>
      <c r="V219" s="252"/>
      <c r="W219" s="252"/>
      <c r="X219" s="252"/>
      <c r="Y219" s="252"/>
      <c r="Z219" s="252"/>
      <c r="AA219" s="252"/>
      <c r="AB219" s="252"/>
      <c r="AC219" s="252"/>
      <c r="AD219" s="252"/>
      <c r="AE219" s="252"/>
      <c r="AF219" s="252"/>
      <c r="AG219" s="252"/>
    </row>
    <row r="220" spans="1:33" s="251" customFormat="1" ht="19.5" customHeight="1">
      <c r="A220" s="357" t="s">
        <v>205</v>
      </c>
      <c r="B220" s="363">
        <v>600</v>
      </c>
      <c r="C220" s="360">
        <v>1061</v>
      </c>
      <c r="D220" s="367">
        <f t="shared" si="22"/>
        <v>1661</v>
      </c>
      <c r="E220" s="372">
        <v>18</v>
      </c>
      <c r="F220" s="370">
        <v>120</v>
      </c>
      <c r="G220" s="370">
        <v>0</v>
      </c>
      <c r="H220" s="370">
        <v>0</v>
      </c>
      <c r="I220" s="370">
        <v>10</v>
      </c>
      <c r="J220" s="370">
        <v>4</v>
      </c>
      <c r="K220" s="370">
        <v>1</v>
      </c>
      <c r="L220" s="395">
        <v>0</v>
      </c>
      <c r="M220" s="463">
        <f t="shared" ref="M220:M226" si="26">SUM(E220:L220)</f>
        <v>153</v>
      </c>
      <c r="N220" s="370">
        <v>0</v>
      </c>
      <c r="O220" s="375">
        <f t="shared" ref="O220:O226" si="27">SUM(M220:N220)</f>
        <v>153</v>
      </c>
      <c r="P220" s="379">
        <v>215</v>
      </c>
      <c r="Q220" s="378">
        <v>3</v>
      </c>
      <c r="R220" s="382">
        <f t="shared" ref="R220:R226" si="28">SUM(P220:Q220)</f>
        <v>218</v>
      </c>
      <c r="S220" s="385">
        <f t="shared" si="23"/>
        <v>232</v>
      </c>
      <c r="T220" s="384">
        <f t="shared" si="24"/>
        <v>1058</v>
      </c>
      <c r="U220" s="386">
        <f t="shared" si="25"/>
        <v>1290</v>
      </c>
      <c r="V220" s="252"/>
      <c r="W220" s="252"/>
      <c r="X220" s="252"/>
      <c r="Y220" s="252"/>
      <c r="Z220" s="252"/>
      <c r="AA220" s="252"/>
      <c r="AB220" s="252"/>
      <c r="AC220" s="252"/>
      <c r="AD220" s="252"/>
      <c r="AE220" s="252"/>
      <c r="AF220" s="252"/>
      <c r="AG220" s="252"/>
    </row>
    <row r="221" spans="1:33" s="251" customFormat="1" ht="19.5" customHeight="1">
      <c r="A221" s="357" t="s">
        <v>261</v>
      </c>
      <c r="B221" s="363">
        <v>401</v>
      </c>
      <c r="C221" s="467">
        <v>22</v>
      </c>
      <c r="D221" s="367">
        <f t="shared" si="22"/>
        <v>423</v>
      </c>
      <c r="E221" s="372">
        <v>26</v>
      </c>
      <c r="F221" s="370">
        <v>30</v>
      </c>
      <c r="G221" s="370">
        <v>0</v>
      </c>
      <c r="H221" s="370">
        <v>0</v>
      </c>
      <c r="I221" s="370">
        <v>1</v>
      </c>
      <c r="J221" s="370">
        <v>0</v>
      </c>
      <c r="K221" s="370">
        <v>0</v>
      </c>
      <c r="L221" s="395">
        <v>0</v>
      </c>
      <c r="M221" s="463">
        <f t="shared" si="26"/>
        <v>57</v>
      </c>
      <c r="N221" s="370">
        <v>1</v>
      </c>
      <c r="O221" s="375">
        <f t="shared" si="27"/>
        <v>58</v>
      </c>
      <c r="P221" s="379">
        <v>0</v>
      </c>
      <c r="Q221" s="378">
        <v>15</v>
      </c>
      <c r="R221" s="382">
        <f t="shared" si="28"/>
        <v>15</v>
      </c>
      <c r="S221" s="385">
        <f t="shared" si="23"/>
        <v>344</v>
      </c>
      <c r="T221" s="384">
        <f t="shared" si="24"/>
        <v>6</v>
      </c>
      <c r="U221" s="386">
        <f t="shared" si="25"/>
        <v>350</v>
      </c>
      <c r="V221" s="252"/>
      <c r="W221" s="252"/>
      <c r="X221" s="252"/>
      <c r="Y221" s="252"/>
      <c r="Z221" s="252"/>
      <c r="AA221" s="252"/>
      <c r="AB221" s="252"/>
      <c r="AC221" s="252"/>
      <c r="AD221" s="252"/>
      <c r="AE221" s="252"/>
      <c r="AF221" s="252"/>
      <c r="AG221" s="252"/>
    </row>
    <row r="222" spans="1:33" s="251" customFormat="1" ht="19.5" customHeight="1">
      <c r="A222" s="357" t="s">
        <v>200</v>
      </c>
      <c r="B222" s="465">
        <v>612</v>
      </c>
      <c r="C222" s="360">
        <v>377</v>
      </c>
      <c r="D222" s="466">
        <f t="shared" si="22"/>
        <v>989</v>
      </c>
      <c r="E222" s="372">
        <v>39</v>
      </c>
      <c r="F222" s="370">
        <v>24</v>
      </c>
      <c r="G222" s="370">
        <v>0</v>
      </c>
      <c r="H222" s="370">
        <v>0</v>
      </c>
      <c r="I222" s="370">
        <v>21</v>
      </c>
      <c r="J222" s="370">
        <v>4</v>
      </c>
      <c r="K222" s="370">
        <v>0</v>
      </c>
      <c r="L222" s="395">
        <v>1</v>
      </c>
      <c r="M222" s="463">
        <f>SUM(E222:L222)</f>
        <v>89</v>
      </c>
      <c r="N222" s="370">
        <v>12</v>
      </c>
      <c r="O222" s="375">
        <f>SUM(M222:N222)</f>
        <v>101</v>
      </c>
      <c r="P222" s="379">
        <v>0</v>
      </c>
      <c r="Q222" s="378">
        <v>0</v>
      </c>
      <c r="R222" s="382">
        <f>SUM(P222:Q222)</f>
        <v>0</v>
      </c>
      <c r="S222" s="385">
        <f t="shared" si="23"/>
        <v>523</v>
      </c>
      <c r="T222" s="384">
        <f t="shared" si="24"/>
        <v>365</v>
      </c>
      <c r="U222" s="386">
        <f t="shared" si="25"/>
        <v>888</v>
      </c>
      <c r="V222" s="252"/>
      <c r="W222" s="252"/>
      <c r="X222" s="252"/>
      <c r="Y222" s="252"/>
      <c r="Z222" s="252"/>
      <c r="AA222" s="252"/>
      <c r="AB222" s="252"/>
      <c r="AC222" s="252"/>
      <c r="AD222" s="252"/>
      <c r="AE222" s="252"/>
      <c r="AF222" s="252"/>
      <c r="AG222" s="252"/>
    </row>
    <row r="223" spans="1:33" s="251" customFormat="1" ht="19.5" customHeight="1">
      <c r="A223" s="357" t="s">
        <v>201</v>
      </c>
      <c r="B223" s="363">
        <v>608</v>
      </c>
      <c r="C223" s="339">
        <v>338</v>
      </c>
      <c r="D223" s="367">
        <f t="shared" si="22"/>
        <v>946</v>
      </c>
      <c r="E223" s="372">
        <v>49</v>
      </c>
      <c r="F223" s="370">
        <v>12</v>
      </c>
      <c r="G223" s="370">
        <v>0</v>
      </c>
      <c r="H223" s="370">
        <v>0</v>
      </c>
      <c r="I223" s="370">
        <v>24</v>
      </c>
      <c r="J223" s="370">
        <v>2</v>
      </c>
      <c r="K223" s="370">
        <v>0</v>
      </c>
      <c r="L223" s="395">
        <v>2</v>
      </c>
      <c r="M223" s="463">
        <f>SUM(E223:L223)</f>
        <v>89</v>
      </c>
      <c r="N223" s="370">
        <v>24</v>
      </c>
      <c r="O223" s="375">
        <f>SUM(M223:N223)</f>
        <v>113</v>
      </c>
      <c r="P223" s="379">
        <v>2</v>
      </c>
      <c r="Q223" s="378">
        <v>0</v>
      </c>
      <c r="R223" s="382">
        <f>SUM(P223:Q223)</f>
        <v>2</v>
      </c>
      <c r="S223" s="385">
        <f t="shared" si="23"/>
        <v>517</v>
      </c>
      <c r="T223" s="384">
        <f t="shared" si="24"/>
        <v>314</v>
      </c>
      <c r="U223" s="386">
        <f t="shared" si="25"/>
        <v>831</v>
      </c>
      <c r="V223" s="252"/>
      <c r="W223" s="252"/>
      <c r="X223" s="252"/>
      <c r="Y223" s="252"/>
      <c r="Z223" s="252"/>
      <c r="AA223" s="252"/>
      <c r="AB223" s="252"/>
      <c r="AC223" s="252"/>
      <c r="AD223" s="252"/>
      <c r="AE223" s="252"/>
      <c r="AF223" s="252"/>
      <c r="AG223" s="252"/>
    </row>
    <row r="224" spans="1:33" s="251" customFormat="1" ht="19.5" customHeight="1">
      <c r="A224" s="357" t="s">
        <v>202</v>
      </c>
      <c r="B224" s="363">
        <v>511</v>
      </c>
      <c r="C224" s="360">
        <v>238</v>
      </c>
      <c r="D224" s="367">
        <f t="shared" si="22"/>
        <v>749</v>
      </c>
      <c r="E224" s="372">
        <v>17</v>
      </c>
      <c r="F224" s="370">
        <v>9</v>
      </c>
      <c r="G224" s="370">
        <v>0</v>
      </c>
      <c r="H224" s="370">
        <v>0</v>
      </c>
      <c r="I224" s="370">
        <v>17</v>
      </c>
      <c r="J224" s="370">
        <v>1</v>
      </c>
      <c r="K224" s="370">
        <v>0</v>
      </c>
      <c r="L224" s="395">
        <v>2</v>
      </c>
      <c r="M224" s="463">
        <f>SUM(E224:L224)</f>
        <v>46</v>
      </c>
      <c r="N224" s="370">
        <v>1</v>
      </c>
      <c r="O224" s="375">
        <f>SUM(M224:N224)</f>
        <v>47</v>
      </c>
      <c r="P224" s="379">
        <v>1</v>
      </c>
      <c r="Q224" s="378">
        <v>0</v>
      </c>
      <c r="R224" s="382">
        <f>SUM(P224:Q224)</f>
        <v>1</v>
      </c>
      <c r="S224" s="385">
        <f t="shared" si="23"/>
        <v>464</v>
      </c>
      <c r="T224" s="384">
        <f t="shared" si="24"/>
        <v>237</v>
      </c>
      <c r="U224" s="386">
        <f t="shared" si="25"/>
        <v>701</v>
      </c>
      <c r="V224" s="252"/>
      <c r="W224" s="252"/>
      <c r="X224" s="252"/>
      <c r="Y224" s="252"/>
      <c r="Z224" s="252"/>
      <c r="AA224" s="252"/>
      <c r="AB224" s="252"/>
      <c r="AC224" s="252"/>
      <c r="AD224" s="252"/>
      <c r="AE224" s="252"/>
      <c r="AF224" s="252"/>
      <c r="AG224" s="252"/>
    </row>
    <row r="225" spans="1:33" s="251" customFormat="1" ht="19.5" customHeight="1">
      <c r="A225" s="357" t="s">
        <v>260</v>
      </c>
      <c r="B225" s="363">
        <v>292</v>
      </c>
      <c r="C225" s="360">
        <v>281</v>
      </c>
      <c r="D225" s="367">
        <f t="shared" si="22"/>
        <v>573</v>
      </c>
      <c r="E225" s="372">
        <v>1</v>
      </c>
      <c r="F225" s="370">
        <v>91</v>
      </c>
      <c r="G225" s="370">
        <v>0</v>
      </c>
      <c r="H225" s="370">
        <v>0</v>
      </c>
      <c r="I225" s="370">
        <v>13</v>
      </c>
      <c r="J225" s="370">
        <v>3</v>
      </c>
      <c r="K225" s="370">
        <v>0</v>
      </c>
      <c r="L225" s="395">
        <v>3</v>
      </c>
      <c r="M225" s="463">
        <f>SUM(E225:L225)</f>
        <v>111</v>
      </c>
      <c r="N225" s="370">
        <v>29</v>
      </c>
      <c r="O225" s="375">
        <f>SUM(M225:N225)</f>
        <v>140</v>
      </c>
      <c r="P225" s="379">
        <v>2</v>
      </c>
      <c r="Q225" s="378">
        <v>28</v>
      </c>
      <c r="R225" s="382">
        <f>SUM(P225:Q225)</f>
        <v>30</v>
      </c>
      <c r="S225" s="385">
        <f t="shared" si="23"/>
        <v>179</v>
      </c>
      <c r="T225" s="384">
        <f t="shared" si="24"/>
        <v>224</v>
      </c>
      <c r="U225" s="386">
        <f t="shared" si="25"/>
        <v>403</v>
      </c>
      <c r="V225" s="252"/>
      <c r="W225" s="252"/>
      <c r="X225" s="252"/>
      <c r="Y225" s="252"/>
      <c r="Z225" s="252"/>
      <c r="AA225" s="252"/>
      <c r="AB225" s="252"/>
      <c r="AC225" s="252"/>
      <c r="AD225" s="252"/>
      <c r="AE225" s="252"/>
      <c r="AF225" s="252"/>
      <c r="AG225" s="252"/>
    </row>
    <row r="226" spans="1:33" s="251" customFormat="1" ht="19.5" customHeight="1">
      <c r="A226" s="357" t="s">
        <v>203</v>
      </c>
      <c r="B226" s="363">
        <v>622</v>
      </c>
      <c r="C226" s="360">
        <v>389</v>
      </c>
      <c r="D226" s="367">
        <f t="shared" si="22"/>
        <v>1011</v>
      </c>
      <c r="E226" s="372">
        <v>10</v>
      </c>
      <c r="F226" s="370">
        <v>6</v>
      </c>
      <c r="G226" s="370">
        <v>0</v>
      </c>
      <c r="H226" s="370">
        <v>0</v>
      </c>
      <c r="I226" s="370">
        <v>42</v>
      </c>
      <c r="J226" s="370">
        <v>2</v>
      </c>
      <c r="K226" s="370">
        <v>0</v>
      </c>
      <c r="L226" s="395">
        <v>0</v>
      </c>
      <c r="M226" s="463">
        <f t="shared" si="26"/>
        <v>60</v>
      </c>
      <c r="N226" s="370">
        <v>22</v>
      </c>
      <c r="O226" s="375">
        <f t="shared" si="27"/>
        <v>82</v>
      </c>
      <c r="P226" s="379">
        <v>2</v>
      </c>
      <c r="Q226" s="378">
        <v>66</v>
      </c>
      <c r="R226" s="382">
        <f t="shared" si="28"/>
        <v>68</v>
      </c>
      <c r="S226" s="385">
        <f t="shared" si="23"/>
        <v>560</v>
      </c>
      <c r="T226" s="384">
        <f t="shared" si="24"/>
        <v>301</v>
      </c>
      <c r="U226" s="386">
        <f t="shared" si="25"/>
        <v>861</v>
      </c>
      <c r="V226" s="252"/>
      <c r="W226" s="252"/>
      <c r="X226" s="252"/>
      <c r="Y226" s="252"/>
      <c r="Z226" s="252"/>
      <c r="AA226" s="252"/>
      <c r="AB226" s="252"/>
      <c r="AC226" s="252"/>
      <c r="AD226" s="252"/>
      <c r="AE226" s="252"/>
      <c r="AF226" s="252"/>
      <c r="AG226" s="252"/>
    </row>
    <row r="227" spans="1:33" s="251" customFormat="1" ht="19.5" customHeight="1" thickBot="1">
      <c r="A227" s="358" t="s">
        <v>204</v>
      </c>
      <c r="B227" s="364">
        <v>454</v>
      </c>
      <c r="C227" s="365">
        <v>341</v>
      </c>
      <c r="D227" s="368">
        <f t="shared" si="22"/>
        <v>795</v>
      </c>
      <c r="E227" s="373">
        <v>21</v>
      </c>
      <c r="F227" s="351">
        <v>14</v>
      </c>
      <c r="G227" s="351">
        <v>0</v>
      </c>
      <c r="H227" s="351">
        <v>0</v>
      </c>
      <c r="I227" s="351">
        <v>11</v>
      </c>
      <c r="J227" s="351">
        <v>1</v>
      </c>
      <c r="K227" s="351">
        <v>0</v>
      </c>
      <c r="L227" s="352">
        <v>0</v>
      </c>
      <c r="M227" s="464">
        <f>SUM(E227:L227)</f>
        <v>47</v>
      </c>
      <c r="N227" s="351">
        <v>14</v>
      </c>
      <c r="O227" s="376">
        <f>SUM(M227:N227)</f>
        <v>61</v>
      </c>
      <c r="P227" s="380">
        <v>0</v>
      </c>
      <c r="Q227" s="381">
        <v>3</v>
      </c>
      <c r="R227" s="383">
        <f>SUM(P227:Q227)</f>
        <v>3</v>
      </c>
      <c r="S227" s="387">
        <f t="shared" si="23"/>
        <v>407</v>
      </c>
      <c r="T227" s="388">
        <f t="shared" si="24"/>
        <v>324</v>
      </c>
      <c r="U227" s="389">
        <f t="shared" si="25"/>
        <v>731</v>
      </c>
      <c r="V227" s="252"/>
      <c r="W227" s="252"/>
      <c r="X227" s="252"/>
      <c r="Y227" s="252"/>
      <c r="Z227" s="252"/>
      <c r="AA227" s="252"/>
      <c r="AB227" s="252"/>
      <c r="AC227" s="252"/>
      <c r="AD227" s="252"/>
      <c r="AE227" s="252"/>
      <c r="AF227" s="252"/>
      <c r="AG227" s="252"/>
    </row>
    <row r="228" spans="1:33" s="43" customFormat="1" ht="12.75" customHeight="1">
      <c r="A228" s="516" t="s">
        <v>315</v>
      </c>
      <c r="B228" s="516"/>
      <c r="C228" s="516"/>
      <c r="D228" s="516"/>
      <c r="E228" s="516"/>
      <c r="F228" s="516"/>
      <c r="G228" s="516"/>
      <c r="H228" s="516"/>
      <c r="I228" s="516"/>
      <c r="J228" s="516"/>
      <c r="K228" s="516"/>
      <c r="L228" s="516"/>
      <c r="M228" s="516"/>
      <c r="N228" s="516"/>
      <c r="O228" s="516"/>
      <c r="P228" s="516"/>
      <c r="Q228" s="516"/>
      <c r="R228" s="516"/>
      <c r="S228" s="516"/>
      <c r="T228" s="516"/>
      <c r="U228" s="516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</row>
    <row r="229" spans="1:33" s="43" customFormat="1" ht="12.75" customHeight="1">
      <c r="A229" s="338"/>
      <c r="B229" s="427"/>
      <c r="C229" s="427"/>
      <c r="D229" s="427"/>
      <c r="E229" s="427"/>
      <c r="F229" s="427"/>
      <c r="G229" s="427"/>
      <c r="H229" s="427"/>
      <c r="I229" s="427"/>
      <c r="J229" s="427"/>
      <c r="K229" s="427"/>
      <c r="L229" s="427"/>
      <c r="M229" s="427"/>
      <c r="N229" s="427"/>
      <c r="O229" s="427"/>
      <c r="P229" s="427"/>
      <c r="Q229" s="427"/>
      <c r="R229" s="427"/>
      <c r="S229" s="427"/>
      <c r="T229" s="427"/>
      <c r="U229" s="427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</row>
    <row r="230" spans="1:33" s="43" customFormat="1" ht="10.5" customHeight="1">
      <c r="A230" s="522"/>
      <c r="B230" s="522"/>
      <c r="C230" s="522"/>
      <c r="D230" s="522"/>
      <c r="E230" s="522"/>
      <c r="F230" s="522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</row>
    <row r="231" spans="1:33" s="43" customFormat="1" ht="10.5" customHeight="1">
      <c r="A231" s="249"/>
      <c r="B231" s="250"/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</row>
    <row r="232" spans="1:33" s="43" customFormat="1" ht="10.5" customHeight="1">
      <c r="A232" s="249"/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</row>
    <row r="233" spans="1:33" s="43" customFormat="1" ht="10.5" customHeight="1">
      <c r="A233" s="249"/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</row>
    <row r="234" spans="1:33" s="43" customFormat="1" ht="10.5" customHeight="1">
      <c r="A234" s="249"/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</row>
    <row r="235" spans="1:33" s="43" customFormat="1" ht="10.5" customHeight="1">
      <c r="A235" s="249"/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</row>
    <row r="236" spans="1:33" s="43" customFormat="1" ht="10.5" customHeight="1">
      <c r="A236" s="249"/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</row>
    <row r="237" spans="1:33" s="43" customFormat="1" ht="10.5" customHeight="1">
      <c r="A237" s="249"/>
      <c r="B237" s="250"/>
      <c r="C237" s="250"/>
      <c r="D237" s="250"/>
      <c r="E237" s="250"/>
      <c r="F237" s="250"/>
      <c r="G237" s="250"/>
      <c r="H237" s="250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</row>
    <row r="238" spans="1:33" s="43" customFormat="1" ht="10.5" customHeight="1">
      <c r="A238" s="249"/>
      <c r="B238" s="250"/>
      <c r="C238" s="250"/>
      <c r="D238" s="250"/>
      <c r="E238" s="250"/>
      <c r="F238" s="250"/>
      <c r="G238" s="250"/>
      <c r="H238" s="250"/>
      <c r="I238" s="250"/>
      <c r="J238" s="250"/>
      <c r="K238" s="250"/>
      <c r="L238" s="250"/>
      <c r="M238" s="250"/>
      <c r="N238" s="250"/>
      <c r="O238" s="250"/>
      <c r="P238" s="250"/>
      <c r="Q238" s="250"/>
      <c r="R238" s="250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</row>
    <row r="239" spans="1:33" s="43" customFormat="1" ht="10.5" customHeight="1">
      <c r="A239" s="249"/>
      <c r="B239" s="250"/>
      <c r="C239" s="250"/>
      <c r="D239" s="250"/>
      <c r="E239" s="250"/>
      <c r="F239" s="250"/>
      <c r="G239" s="250"/>
      <c r="H239" s="250"/>
      <c r="I239" s="250"/>
      <c r="J239" s="250"/>
      <c r="K239" s="250"/>
      <c r="L239" s="250"/>
      <c r="M239" s="250"/>
      <c r="N239" s="250"/>
      <c r="O239" s="250"/>
      <c r="P239" s="250"/>
      <c r="Q239" s="250"/>
      <c r="R239" s="250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</row>
    <row r="240" spans="1:33" s="43" customFormat="1" ht="10.5" customHeight="1">
      <c r="A240" s="249"/>
      <c r="B240" s="250"/>
      <c r="C240" s="250"/>
      <c r="D240" s="250"/>
      <c r="E240" s="250"/>
      <c r="F240" s="250"/>
      <c r="G240" s="250"/>
      <c r="H240" s="250"/>
      <c r="I240" s="250"/>
      <c r="J240" s="250"/>
      <c r="K240" s="250"/>
      <c r="L240" s="250"/>
      <c r="M240" s="250"/>
      <c r="N240" s="250"/>
      <c r="O240" s="250"/>
      <c r="P240" s="250"/>
      <c r="Q240" s="250"/>
      <c r="R240" s="250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</row>
    <row r="241" spans="1:33" s="43" customFormat="1" ht="10.5" customHeight="1">
      <c r="A241" s="249"/>
      <c r="B241" s="250"/>
      <c r="C241" s="250"/>
      <c r="D241" s="250"/>
      <c r="E241" s="250"/>
      <c r="F241" s="250"/>
      <c r="G241" s="250"/>
      <c r="H241" s="250"/>
      <c r="I241" s="250"/>
      <c r="J241" s="250"/>
      <c r="K241" s="250"/>
      <c r="L241" s="250"/>
      <c r="M241" s="250"/>
      <c r="N241" s="250"/>
      <c r="O241" s="250"/>
      <c r="P241" s="250"/>
      <c r="Q241" s="250"/>
      <c r="R241" s="250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</row>
    <row r="242" spans="1:33" s="43" customFormat="1" ht="10.5" customHeight="1">
      <c r="A242" s="249"/>
      <c r="B242" s="250"/>
      <c r="C242" s="250"/>
      <c r="D242" s="250"/>
      <c r="E242" s="250"/>
      <c r="F242" s="250"/>
      <c r="G242" s="250"/>
      <c r="H242" s="250"/>
      <c r="I242" s="250"/>
      <c r="J242" s="250"/>
      <c r="K242" s="250"/>
      <c r="L242" s="250"/>
      <c r="M242" s="250"/>
      <c r="N242" s="250"/>
      <c r="O242" s="250"/>
      <c r="P242" s="250"/>
      <c r="Q242" s="250"/>
      <c r="R242" s="250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</row>
    <row r="243" spans="1:33" s="43" customFormat="1" ht="10.5" customHeight="1">
      <c r="A243" s="249"/>
      <c r="B243" s="250"/>
      <c r="C243" s="250"/>
      <c r="D243" s="250"/>
      <c r="E243" s="250"/>
      <c r="F243" s="250"/>
      <c r="G243" s="250"/>
      <c r="H243" s="250"/>
      <c r="I243" s="250"/>
      <c r="J243" s="250"/>
      <c r="K243" s="250"/>
      <c r="L243" s="250"/>
      <c r="M243" s="250"/>
      <c r="N243" s="250"/>
      <c r="O243" s="250"/>
      <c r="P243" s="250"/>
      <c r="Q243" s="250"/>
      <c r="R243" s="250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</row>
    <row r="244" spans="1:33" s="43" customFormat="1" ht="10.5" customHeight="1">
      <c r="A244" s="249"/>
      <c r="B244" s="250"/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/>
      <c r="P244" s="250"/>
      <c r="Q244" s="250"/>
      <c r="R244" s="250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</row>
    <row r="245" spans="1:33" s="43" customFormat="1" ht="10.5" customHeight="1">
      <c r="A245" s="249"/>
      <c r="B245" s="250"/>
      <c r="C245" s="250"/>
      <c r="D245" s="250"/>
      <c r="E245" s="250"/>
      <c r="F245" s="250"/>
      <c r="G245" s="250"/>
      <c r="H245" s="250"/>
      <c r="I245" s="250"/>
      <c r="J245" s="250"/>
      <c r="K245" s="250"/>
      <c r="L245" s="250"/>
      <c r="M245" s="250"/>
      <c r="N245" s="250"/>
      <c r="O245" s="250"/>
      <c r="P245" s="250"/>
      <c r="Q245" s="250"/>
      <c r="R245" s="250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</row>
    <row r="246" spans="1:33" s="43" customFormat="1" ht="10.5" customHeight="1">
      <c r="A246" s="249"/>
      <c r="B246" s="250"/>
      <c r="C246" s="250"/>
      <c r="D246" s="250"/>
      <c r="E246" s="250"/>
      <c r="F246" s="250"/>
      <c r="G246" s="250"/>
      <c r="H246" s="250"/>
      <c r="I246" s="250"/>
      <c r="J246" s="250"/>
      <c r="K246" s="250"/>
      <c r="L246" s="250"/>
      <c r="M246" s="250"/>
      <c r="N246" s="250"/>
      <c r="O246" s="250"/>
      <c r="P246" s="250"/>
      <c r="Q246" s="250"/>
      <c r="R246" s="250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</row>
    <row r="247" spans="1:33" s="43" customFormat="1" ht="10.5" customHeight="1">
      <c r="A247" s="249"/>
      <c r="B247" s="250"/>
      <c r="C247" s="250"/>
      <c r="D247" s="250"/>
      <c r="E247" s="250"/>
      <c r="F247" s="250"/>
      <c r="G247" s="250"/>
      <c r="H247" s="250"/>
      <c r="I247" s="250"/>
      <c r="J247" s="250"/>
      <c r="K247" s="250"/>
      <c r="L247" s="250"/>
      <c r="M247" s="250"/>
      <c r="N247" s="250"/>
      <c r="O247" s="250"/>
      <c r="P247" s="250"/>
      <c r="Q247" s="250"/>
      <c r="R247" s="250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</row>
    <row r="248" spans="1:33" s="43" customFormat="1" ht="10.5" customHeight="1">
      <c r="A248" s="249"/>
      <c r="B248" s="250"/>
      <c r="C248" s="250"/>
      <c r="D248" s="250"/>
      <c r="E248" s="250"/>
      <c r="F248" s="250"/>
      <c r="G248" s="250"/>
      <c r="H248" s="250"/>
      <c r="I248" s="250"/>
      <c r="J248" s="250"/>
      <c r="K248" s="250"/>
      <c r="L248" s="250"/>
      <c r="M248" s="250"/>
      <c r="N248" s="250"/>
      <c r="O248" s="250"/>
      <c r="P248" s="250"/>
      <c r="Q248" s="250"/>
      <c r="R248" s="250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</row>
    <row r="249" spans="1:33" s="43" customFormat="1" ht="10.5" customHeight="1">
      <c r="A249" s="249"/>
      <c r="B249" s="250"/>
      <c r="C249" s="250"/>
      <c r="D249" s="250"/>
      <c r="E249" s="250"/>
      <c r="F249" s="250"/>
      <c r="G249" s="250"/>
      <c r="H249" s="250"/>
      <c r="I249" s="250"/>
      <c r="J249" s="250"/>
      <c r="K249" s="250"/>
      <c r="L249" s="250"/>
      <c r="M249" s="250"/>
      <c r="N249" s="250"/>
      <c r="O249" s="250"/>
      <c r="P249" s="250"/>
      <c r="Q249" s="250"/>
      <c r="R249" s="250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</row>
    <row r="250" spans="1:33" s="43" customFormat="1" ht="10.5" customHeight="1">
      <c r="A250" s="249"/>
      <c r="B250" s="250"/>
      <c r="C250" s="250"/>
      <c r="D250" s="250"/>
      <c r="E250" s="250"/>
      <c r="F250" s="250"/>
      <c r="G250" s="250"/>
      <c r="H250" s="250"/>
      <c r="I250" s="250"/>
      <c r="J250" s="250"/>
      <c r="K250" s="250"/>
      <c r="L250" s="250"/>
      <c r="M250" s="250"/>
      <c r="N250" s="250"/>
      <c r="O250" s="250"/>
      <c r="P250" s="250"/>
      <c r="Q250" s="250"/>
      <c r="R250" s="250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</row>
    <row r="251" spans="1:33" s="43" customFormat="1" ht="10.5" customHeight="1">
      <c r="A251" s="249"/>
      <c r="B251" s="250"/>
      <c r="C251" s="250"/>
      <c r="D251" s="250"/>
      <c r="E251" s="250"/>
      <c r="F251" s="250"/>
      <c r="G251" s="250"/>
      <c r="H251" s="250"/>
      <c r="I251" s="250"/>
      <c r="J251" s="250"/>
      <c r="K251" s="250"/>
      <c r="L251" s="250"/>
      <c r="M251" s="250"/>
      <c r="N251" s="250"/>
      <c r="O251" s="250"/>
      <c r="P251" s="250"/>
      <c r="Q251" s="250"/>
      <c r="R251" s="250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</row>
    <row r="252" spans="1:33" s="43" customFormat="1" ht="10.5" customHeight="1">
      <c r="A252" s="249"/>
      <c r="B252" s="250"/>
      <c r="C252" s="250"/>
      <c r="D252" s="250"/>
      <c r="E252" s="250"/>
      <c r="F252" s="250"/>
      <c r="G252" s="250"/>
      <c r="H252" s="250"/>
      <c r="I252" s="250"/>
      <c r="J252" s="250"/>
      <c r="K252" s="250"/>
      <c r="L252" s="250"/>
      <c r="M252" s="250"/>
      <c r="N252" s="250"/>
      <c r="O252" s="250"/>
      <c r="P252" s="250"/>
      <c r="Q252" s="250"/>
      <c r="R252" s="250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</row>
    <row r="253" spans="1:33" s="43" customFormat="1" ht="10.5" customHeight="1">
      <c r="A253" s="249"/>
      <c r="B253" s="250"/>
      <c r="C253" s="250"/>
      <c r="D253" s="250"/>
      <c r="E253" s="250"/>
      <c r="F253" s="250"/>
      <c r="G253" s="250"/>
      <c r="H253" s="250"/>
      <c r="I253" s="250"/>
      <c r="J253" s="250"/>
      <c r="K253" s="250"/>
      <c r="L253" s="250"/>
      <c r="M253" s="250"/>
      <c r="N253" s="250"/>
      <c r="O253" s="250"/>
      <c r="P253" s="250"/>
      <c r="Q253" s="250"/>
      <c r="R253" s="250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</row>
    <row r="254" spans="1:33" s="43" customFormat="1" ht="10.5" customHeight="1">
      <c r="A254" s="249"/>
      <c r="B254" s="250"/>
      <c r="C254" s="250"/>
      <c r="D254" s="250"/>
      <c r="E254" s="250"/>
      <c r="F254" s="250"/>
      <c r="G254" s="250"/>
      <c r="H254" s="250"/>
      <c r="I254" s="250"/>
      <c r="J254" s="250"/>
      <c r="K254" s="250"/>
      <c r="L254" s="250"/>
      <c r="M254" s="250"/>
      <c r="N254" s="250"/>
      <c r="O254" s="250"/>
      <c r="P254" s="250"/>
      <c r="Q254" s="250"/>
      <c r="R254" s="250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</row>
    <row r="255" spans="1:33" s="43" customFormat="1" ht="10.5" customHeight="1">
      <c r="A255" s="249"/>
      <c r="B255" s="250"/>
      <c r="C255" s="250"/>
      <c r="D255" s="250"/>
      <c r="E255" s="250"/>
      <c r="F255" s="250"/>
      <c r="G255" s="250"/>
      <c r="H255" s="250"/>
      <c r="I255" s="250"/>
      <c r="J255" s="250"/>
      <c r="K255" s="250"/>
      <c r="L255" s="250"/>
      <c r="M255" s="250"/>
      <c r="N255" s="250"/>
      <c r="O255" s="250"/>
      <c r="P255" s="250"/>
      <c r="Q255" s="250"/>
      <c r="R255" s="250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</row>
    <row r="256" spans="1:33" s="43" customFormat="1" ht="10.5" customHeight="1">
      <c r="A256" s="249"/>
      <c r="B256" s="250"/>
      <c r="C256" s="250"/>
      <c r="D256" s="250"/>
      <c r="E256" s="250"/>
      <c r="F256" s="250"/>
      <c r="G256" s="250"/>
      <c r="H256" s="250"/>
      <c r="I256" s="250"/>
      <c r="J256" s="250"/>
      <c r="K256" s="250"/>
      <c r="L256" s="250"/>
      <c r="M256" s="250"/>
      <c r="N256" s="250"/>
      <c r="O256" s="250"/>
      <c r="P256" s="250"/>
      <c r="Q256" s="250"/>
      <c r="R256" s="250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</row>
    <row r="257" spans="1:33" s="43" customFormat="1" ht="10.5" customHeight="1">
      <c r="A257" s="249"/>
      <c r="B257" s="250"/>
      <c r="C257" s="250"/>
      <c r="D257" s="250"/>
      <c r="E257" s="250"/>
      <c r="F257" s="250"/>
      <c r="G257" s="250"/>
      <c r="H257" s="250"/>
      <c r="I257" s="250"/>
      <c r="J257" s="250"/>
      <c r="K257" s="250"/>
      <c r="L257" s="250"/>
      <c r="M257" s="250"/>
      <c r="N257" s="250"/>
      <c r="O257" s="250"/>
      <c r="P257" s="250"/>
      <c r="Q257" s="250"/>
      <c r="R257" s="250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</row>
    <row r="258" spans="1:33" s="43" customFormat="1" ht="10.5" customHeight="1">
      <c r="A258" s="249"/>
      <c r="B258" s="250"/>
      <c r="C258" s="250"/>
      <c r="D258" s="250"/>
      <c r="E258" s="250"/>
      <c r="F258" s="250"/>
      <c r="G258" s="250"/>
      <c r="H258" s="250"/>
      <c r="I258" s="250"/>
      <c r="J258" s="250"/>
      <c r="K258" s="250"/>
      <c r="L258" s="250"/>
      <c r="M258" s="250"/>
      <c r="N258" s="250"/>
      <c r="O258" s="250"/>
      <c r="P258" s="250"/>
      <c r="Q258" s="250"/>
      <c r="R258" s="250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</row>
    <row r="259" spans="1:33" s="43" customFormat="1" ht="10.5" customHeight="1">
      <c r="A259" s="249"/>
      <c r="B259" s="250"/>
      <c r="C259" s="250"/>
      <c r="D259" s="250"/>
      <c r="E259" s="250"/>
      <c r="F259" s="250"/>
      <c r="G259" s="250"/>
      <c r="H259" s="250"/>
      <c r="I259" s="250"/>
      <c r="J259" s="250"/>
      <c r="K259" s="250"/>
      <c r="L259" s="250"/>
      <c r="M259" s="250"/>
      <c r="N259" s="250"/>
      <c r="O259" s="250"/>
      <c r="P259" s="250"/>
      <c r="Q259" s="250"/>
      <c r="R259" s="250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</row>
    <row r="260" spans="1:33" s="43" customFormat="1" ht="10.5" customHeight="1">
      <c r="A260" s="249"/>
      <c r="B260" s="250"/>
      <c r="C260" s="250"/>
      <c r="D260" s="250"/>
      <c r="E260" s="250"/>
      <c r="F260" s="250"/>
      <c r="G260" s="250"/>
      <c r="H260" s="250"/>
      <c r="I260" s="250"/>
      <c r="J260" s="250"/>
      <c r="K260" s="250"/>
      <c r="L260" s="250"/>
      <c r="M260" s="250"/>
      <c r="N260" s="250"/>
      <c r="O260" s="250"/>
      <c r="P260" s="250"/>
      <c r="Q260" s="250"/>
      <c r="R260" s="250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</row>
    <row r="261" spans="1:33" s="254" customFormat="1" ht="5.25" customHeight="1">
      <c r="A261" s="256"/>
      <c r="B261" s="256"/>
      <c r="C261" s="256"/>
      <c r="D261" s="256"/>
      <c r="E261" s="256"/>
      <c r="F261" s="256"/>
      <c r="G261" s="256"/>
      <c r="H261" s="256"/>
      <c r="I261" s="256"/>
      <c r="J261" s="256"/>
      <c r="K261" s="256"/>
      <c r="L261" s="256"/>
      <c r="M261" s="256"/>
      <c r="N261" s="256"/>
      <c r="O261" s="256"/>
      <c r="P261" s="256"/>
      <c r="Q261" s="256"/>
      <c r="R261" s="256"/>
    </row>
    <row r="262" spans="1:33" s="255" customFormat="1" ht="36" customHeight="1">
      <c r="A262" s="517" t="s">
        <v>321</v>
      </c>
      <c r="B262" s="518"/>
      <c r="C262" s="518"/>
      <c r="D262" s="518"/>
      <c r="E262" s="518"/>
      <c r="F262" s="518"/>
      <c r="G262" s="518"/>
      <c r="H262" s="518"/>
      <c r="I262" s="518"/>
      <c r="J262" s="518"/>
      <c r="K262" s="518"/>
      <c r="L262" s="518"/>
      <c r="M262" s="518"/>
      <c r="N262" s="518"/>
      <c r="O262" s="518"/>
      <c r="P262" s="518"/>
      <c r="Q262" s="518"/>
      <c r="R262" s="518"/>
      <c r="S262" s="518"/>
      <c r="T262" s="518"/>
      <c r="U262" s="519"/>
    </row>
    <row r="263" spans="1:33" ht="4.5" customHeight="1" thickBot="1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43"/>
    </row>
    <row r="264" spans="1:33" ht="33.75" customHeight="1">
      <c r="A264" s="546" t="s">
        <v>164</v>
      </c>
      <c r="B264" s="548" t="s">
        <v>49</v>
      </c>
      <c r="C264" s="538"/>
      <c r="D264" s="549" t="s">
        <v>175</v>
      </c>
      <c r="E264" s="540" t="s">
        <v>185</v>
      </c>
      <c r="F264" s="526" t="s">
        <v>177</v>
      </c>
      <c r="G264" s="526" t="s">
        <v>178</v>
      </c>
      <c r="H264" s="526" t="s">
        <v>179</v>
      </c>
      <c r="I264" s="526" t="s">
        <v>186</v>
      </c>
      <c r="J264" s="526" t="s">
        <v>162</v>
      </c>
      <c r="K264" s="526"/>
      <c r="L264" s="526"/>
      <c r="M264" s="526" t="s">
        <v>184</v>
      </c>
      <c r="N264" s="526"/>
      <c r="O264" s="530" t="s">
        <v>155</v>
      </c>
      <c r="P264" s="532" t="s">
        <v>176</v>
      </c>
      <c r="Q264" s="533"/>
      <c r="R264" s="542" t="s">
        <v>183</v>
      </c>
      <c r="S264" s="544" t="s">
        <v>165</v>
      </c>
      <c r="T264" s="545"/>
      <c r="U264" s="520" t="s">
        <v>316</v>
      </c>
    </row>
    <row r="265" spans="1:33" ht="24" customHeight="1">
      <c r="A265" s="547"/>
      <c r="B265" s="322" t="s">
        <v>173</v>
      </c>
      <c r="C265" s="323" t="s">
        <v>154</v>
      </c>
      <c r="D265" s="550"/>
      <c r="E265" s="541"/>
      <c r="F265" s="527"/>
      <c r="G265" s="527"/>
      <c r="H265" s="527"/>
      <c r="I265" s="527"/>
      <c r="J265" s="390" t="s">
        <v>180</v>
      </c>
      <c r="K265" s="390" t="s">
        <v>181</v>
      </c>
      <c r="L265" s="390" t="s">
        <v>182</v>
      </c>
      <c r="M265" s="390" t="s">
        <v>173</v>
      </c>
      <c r="N265" s="390" t="s">
        <v>154</v>
      </c>
      <c r="O265" s="531"/>
      <c r="P265" s="320" t="s">
        <v>173</v>
      </c>
      <c r="Q265" s="321" t="s">
        <v>154</v>
      </c>
      <c r="R265" s="543"/>
      <c r="S265" s="318" t="s">
        <v>174</v>
      </c>
      <c r="T265" s="319" t="s">
        <v>154</v>
      </c>
      <c r="U265" s="521"/>
    </row>
    <row r="266" spans="1:33" ht="12.75" customHeight="1">
      <c r="A266" s="547"/>
      <c r="B266" s="361" t="s">
        <v>82</v>
      </c>
      <c r="C266" s="359" t="s">
        <v>166</v>
      </c>
      <c r="D266" s="366" t="s">
        <v>167</v>
      </c>
      <c r="E266" s="361" t="s">
        <v>87</v>
      </c>
      <c r="F266" s="359" t="s">
        <v>79</v>
      </c>
      <c r="G266" s="359" t="s">
        <v>80</v>
      </c>
      <c r="H266" s="359" t="s">
        <v>153</v>
      </c>
      <c r="I266" s="359" t="s">
        <v>161</v>
      </c>
      <c r="J266" s="359" t="s">
        <v>163</v>
      </c>
      <c r="K266" s="359" t="s">
        <v>83</v>
      </c>
      <c r="L266" s="359" t="s">
        <v>187</v>
      </c>
      <c r="M266" s="359" t="s">
        <v>188</v>
      </c>
      <c r="N266" s="359" t="s">
        <v>81</v>
      </c>
      <c r="O266" s="366" t="s">
        <v>189</v>
      </c>
      <c r="P266" s="361" t="s">
        <v>85</v>
      </c>
      <c r="Q266" s="359" t="s">
        <v>190</v>
      </c>
      <c r="R266" s="366" t="s">
        <v>191</v>
      </c>
      <c r="S266" s="361" t="s">
        <v>192</v>
      </c>
      <c r="T266" s="359" t="s">
        <v>193</v>
      </c>
      <c r="U266" s="362" t="s">
        <v>194</v>
      </c>
    </row>
    <row r="267" spans="1:33" ht="18" customHeight="1">
      <c r="A267" s="397" t="s">
        <v>196</v>
      </c>
      <c r="B267" s="341">
        <f t="shared" ref="B267:U267" si="29">SUM(B268:B275)</f>
        <v>3644</v>
      </c>
      <c r="C267" s="349">
        <f t="shared" si="29"/>
        <v>9287</v>
      </c>
      <c r="D267" s="326">
        <f t="shared" si="29"/>
        <v>12931</v>
      </c>
      <c r="E267" s="371">
        <f t="shared" si="29"/>
        <v>542</v>
      </c>
      <c r="F267" s="369">
        <f t="shared" si="29"/>
        <v>229</v>
      </c>
      <c r="G267" s="369">
        <f t="shared" si="29"/>
        <v>0</v>
      </c>
      <c r="H267" s="369">
        <f t="shared" si="29"/>
        <v>6</v>
      </c>
      <c r="I267" s="369">
        <f t="shared" si="29"/>
        <v>1</v>
      </c>
      <c r="J267" s="369">
        <f t="shared" si="29"/>
        <v>1</v>
      </c>
      <c r="K267" s="369">
        <f t="shared" si="29"/>
        <v>0</v>
      </c>
      <c r="L267" s="369">
        <f t="shared" si="29"/>
        <v>0</v>
      </c>
      <c r="M267" s="369">
        <f t="shared" si="29"/>
        <v>779</v>
      </c>
      <c r="N267" s="369">
        <f t="shared" si="29"/>
        <v>280</v>
      </c>
      <c r="O267" s="374">
        <f t="shared" si="29"/>
        <v>1059</v>
      </c>
      <c r="P267" s="282">
        <f t="shared" si="29"/>
        <v>13</v>
      </c>
      <c r="Q267" s="377">
        <f t="shared" si="29"/>
        <v>71</v>
      </c>
      <c r="R267" s="333">
        <f t="shared" si="29"/>
        <v>84</v>
      </c>
      <c r="S267" s="347">
        <f t="shared" si="29"/>
        <v>2852</v>
      </c>
      <c r="T267" s="348">
        <f t="shared" si="29"/>
        <v>8936</v>
      </c>
      <c r="U267" s="335">
        <f t="shared" si="29"/>
        <v>11788</v>
      </c>
    </row>
    <row r="268" spans="1:33" s="251" customFormat="1" ht="19.5" customHeight="1">
      <c r="A268" s="357" t="s">
        <v>288</v>
      </c>
      <c r="B268" s="363">
        <v>522</v>
      </c>
      <c r="C268" s="360">
        <v>1356</v>
      </c>
      <c r="D268" s="367">
        <f t="shared" ref="D268:D275" si="30">SUM(B268:C268)</f>
        <v>1878</v>
      </c>
      <c r="E268" s="372">
        <v>81</v>
      </c>
      <c r="F268" s="370">
        <v>36</v>
      </c>
      <c r="G268" s="370">
        <v>0</v>
      </c>
      <c r="H268" s="370">
        <v>0</v>
      </c>
      <c r="I268" s="370">
        <v>1</v>
      </c>
      <c r="J268" s="370">
        <v>0</v>
      </c>
      <c r="K268" s="370">
        <v>0</v>
      </c>
      <c r="L268" s="370">
        <v>0</v>
      </c>
      <c r="M268" s="370">
        <f>SUM(E268:L268)</f>
        <v>118</v>
      </c>
      <c r="N268" s="370">
        <v>22</v>
      </c>
      <c r="O268" s="375">
        <f>SUM(M268:N268)</f>
        <v>140</v>
      </c>
      <c r="P268" s="379">
        <v>4</v>
      </c>
      <c r="Q268" s="378">
        <v>7</v>
      </c>
      <c r="R268" s="382">
        <f>SUM(P268:Q268)</f>
        <v>11</v>
      </c>
      <c r="S268" s="385">
        <f t="shared" ref="S268:T275" si="31">+B268-M268-P268</f>
        <v>400</v>
      </c>
      <c r="T268" s="384">
        <f t="shared" si="31"/>
        <v>1327</v>
      </c>
      <c r="U268" s="386">
        <f t="shared" ref="U268:U275" si="32">+S268+T268</f>
        <v>1727</v>
      </c>
      <c r="V268" s="252"/>
      <c r="W268" s="252"/>
      <c r="X268" s="252"/>
      <c r="Y268" s="252"/>
      <c r="Z268" s="252"/>
      <c r="AA268" s="252"/>
      <c r="AB268" s="252"/>
      <c r="AC268" s="252"/>
      <c r="AD268" s="252"/>
      <c r="AE268" s="252"/>
      <c r="AF268" s="252"/>
      <c r="AG268" s="252"/>
    </row>
    <row r="269" spans="1:33" s="251" customFormat="1" ht="19.5" customHeight="1">
      <c r="A269" s="357" t="s">
        <v>289</v>
      </c>
      <c r="B269" s="363">
        <v>454</v>
      </c>
      <c r="C269" s="360">
        <v>1072</v>
      </c>
      <c r="D269" s="367">
        <f t="shared" si="30"/>
        <v>1526</v>
      </c>
      <c r="E269" s="372">
        <v>98</v>
      </c>
      <c r="F269" s="370">
        <v>13</v>
      </c>
      <c r="G269" s="370">
        <v>0</v>
      </c>
      <c r="H269" s="370">
        <v>3</v>
      </c>
      <c r="I269" s="370">
        <v>0</v>
      </c>
      <c r="J269" s="370">
        <v>0</v>
      </c>
      <c r="K269" s="370">
        <v>0</v>
      </c>
      <c r="L269" s="370">
        <v>0</v>
      </c>
      <c r="M269" s="370">
        <f>SUM(E269:L269)</f>
        <v>114</v>
      </c>
      <c r="N269" s="370">
        <v>7</v>
      </c>
      <c r="O269" s="375">
        <f>SUM(M269:N269)</f>
        <v>121</v>
      </c>
      <c r="P269" s="379">
        <v>1</v>
      </c>
      <c r="Q269" s="378">
        <v>0</v>
      </c>
      <c r="R269" s="382">
        <f>SUM(P269:Q269)</f>
        <v>1</v>
      </c>
      <c r="S269" s="385">
        <f t="shared" si="31"/>
        <v>339</v>
      </c>
      <c r="T269" s="384">
        <f t="shared" si="31"/>
        <v>1065</v>
      </c>
      <c r="U269" s="386">
        <f t="shared" si="32"/>
        <v>1404</v>
      </c>
      <c r="V269" s="252"/>
      <c r="W269" s="252"/>
      <c r="X269" s="252"/>
      <c r="Y269" s="252"/>
      <c r="Z269" s="252"/>
      <c r="AA269" s="252"/>
      <c r="AB269" s="252"/>
      <c r="AC269" s="252"/>
      <c r="AD269" s="252"/>
      <c r="AE269" s="252"/>
      <c r="AF269" s="252"/>
      <c r="AG269" s="252"/>
    </row>
    <row r="270" spans="1:33" s="251" customFormat="1" ht="19.5" customHeight="1">
      <c r="A270" s="357" t="s">
        <v>290</v>
      </c>
      <c r="B270" s="363">
        <v>377</v>
      </c>
      <c r="C270" s="360">
        <v>1138</v>
      </c>
      <c r="D270" s="367">
        <f t="shared" si="30"/>
        <v>1515</v>
      </c>
      <c r="E270" s="372">
        <v>105</v>
      </c>
      <c r="F270" s="370">
        <v>35</v>
      </c>
      <c r="G270" s="370">
        <v>0</v>
      </c>
      <c r="H270" s="370">
        <v>3</v>
      </c>
      <c r="I270" s="370">
        <v>0</v>
      </c>
      <c r="J270" s="370">
        <v>1</v>
      </c>
      <c r="K270" s="370">
        <v>0</v>
      </c>
      <c r="L270" s="370">
        <v>0</v>
      </c>
      <c r="M270" s="370">
        <f t="shared" ref="M270:M275" si="33">SUM(E270:L270)</f>
        <v>144</v>
      </c>
      <c r="N270" s="370">
        <v>0</v>
      </c>
      <c r="O270" s="375">
        <f t="shared" ref="O270:O275" si="34">SUM(M270:N270)</f>
        <v>144</v>
      </c>
      <c r="P270" s="379">
        <v>2</v>
      </c>
      <c r="Q270" s="378">
        <v>0</v>
      </c>
      <c r="R270" s="382">
        <f t="shared" ref="R270:R275" si="35">SUM(P270:Q270)</f>
        <v>2</v>
      </c>
      <c r="S270" s="385">
        <f t="shared" si="31"/>
        <v>231</v>
      </c>
      <c r="T270" s="384">
        <f t="shared" si="31"/>
        <v>1138</v>
      </c>
      <c r="U270" s="386">
        <f t="shared" si="32"/>
        <v>1369</v>
      </c>
      <c r="V270" s="252"/>
      <c r="W270" s="252"/>
      <c r="X270" s="252"/>
      <c r="Y270" s="252"/>
      <c r="Z270" s="252"/>
      <c r="AA270" s="252"/>
      <c r="AB270" s="252"/>
      <c r="AC270" s="252"/>
      <c r="AD270" s="252"/>
      <c r="AE270" s="252"/>
      <c r="AF270" s="252"/>
      <c r="AG270" s="252"/>
    </row>
    <row r="271" spans="1:33" s="251" customFormat="1" ht="19.5" customHeight="1">
      <c r="A271" s="357" t="s">
        <v>291</v>
      </c>
      <c r="B271" s="363">
        <v>464</v>
      </c>
      <c r="C271" s="360">
        <v>1078</v>
      </c>
      <c r="D271" s="367">
        <f t="shared" si="30"/>
        <v>1542</v>
      </c>
      <c r="E271" s="372">
        <v>94</v>
      </c>
      <c r="F271" s="370">
        <v>25</v>
      </c>
      <c r="G271" s="370">
        <v>0</v>
      </c>
      <c r="H271" s="370">
        <v>0</v>
      </c>
      <c r="I271" s="370">
        <v>0</v>
      </c>
      <c r="J271" s="370">
        <v>0</v>
      </c>
      <c r="K271" s="370">
        <v>0</v>
      </c>
      <c r="L271" s="370">
        <v>0</v>
      </c>
      <c r="M271" s="370">
        <f t="shared" ref="M271" si="36">SUM(E271:L271)</f>
        <v>119</v>
      </c>
      <c r="N271" s="370">
        <v>0</v>
      </c>
      <c r="O271" s="375">
        <f t="shared" ref="O271" si="37">SUM(M271:N271)</f>
        <v>119</v>
      </c>
      <c r="P271" s="379">
        <v>3</v>
      </c>
      <c r="Q271" s="378">
        <v>59</v>
      </c>
      <c r="R271" s="382">
        <f t="shared" ref="R271" si="38">SUM(P271:Q271)</f>
        <v>62</v>
      </c>
      <c r="S271" s="385">
        <f t="shared" si="31"/>
        <v>342</v>
      </c>
      <c r="T271" s="384">
        <f t="shared" si="31"/>
        <v>1019</v>
      </c>
      <c r="U271" s="386">
        <f t="shared" si="32"/>
        <v>1361</v>
      </c>
      <c r="V271" s="252"/>
      <c r="W271" s="252"/>
      <c r="X271" s="252"/>
      <c r="Y271" s="252"/>
      <c r="Z271" s="252"/>
      <c r="AA271" s="252"/>
      <c r="AB271" s="252"/>
      <c r="AC271" s="252"/>
      <c r="AD271" s="252"/>
      <c r="AE271" s="252"/>
      <c r="AF271" s="252"/>
      <c r="AG271" s="252"/>
    </row>
    <row r="272" spans="1:33" s="251" customFormat="1" ht="19.5" customHeight="1">
      <c r="A272" s="357" t="s">
        <v>287</v>
      </c>
      <c r="B272" s="363">
        <v>829</v>
      </c>
      <c r="C272" s="360">
        <v>240</v>
      </c>
      <c r="D272" s="367">
        <f t="shared" si="30"/>
        <v>1069</v>
      </c>
      <c r="E272" s="372">
        <v>49</v>
      </c>
      <c r="F272" s="370">
        <v>32</v>
      </c>
      <c r="G272" s="370">
        <v>0</v>
      </c>
      <c r="H272" s="370">
        <v>0</v>
      </c>
      <c r="I272" s="370">
        <v>0</v>
      </c>
      <c r="J272" s="370">
        <v>0</v>
      </c>
      <c r="K272" s="370">
        <v>0</v>
      </c>
      <c r="L272" s="370">
        <v>0</v>
      </c>
      <c r="M272" s="370">
        <f t="shared" si="33"/>
        <v>81</v>
      </c>
      <c r="N272" s="370">
        <v>8</v>
      </c>
      <c r="O272" s="375">
        <f t="shared" si="34"/>
        <v>89</v>
      </c>
      <c r="P272" s="379">
        <v>3</v>
      </c>
      <c r="Q272" s="378">
        <v>4</v>
      </c>
      <c r="R272" s="382">
        <f t="shared" si="35"/>
        <v>7</v>
      </c>
      <c r="S272" s="385">
        <f t="shared" si="31"/>
        <v>745</v>
      </c>
      <c r="T272" s="384">
        <f t="shared" si="31"/>
        <v>228</v>
      </c>
      <c r="U272" s="386">
        <f t="shared" si="32"/>
        <v>973</v>
      </c>
      <c r="V272" s="252"/>
      <c r="W272" s="252"/>
      <c r="X272" s="252"/>
      <c r="Y272" s="252"/>
      <c r="Z272" s="252"/>
      <c r="AA272" s="252"/>
      <c r="AB272" s="252"/>
      <c r="AC272" s="252"/>
      <c r="AD272" s="252"/>
      <c r="AE272" s="252"/>
      <c r="AF272" s="252"/>
      <c r="AG272" s="252"/>
    </row>
    <row r="273" spans="1:33" s="251" customFormat="1" ht="19.5" customHeight="1">
      <c r="A273" s="357" t="s">
        <v>293</v>
      </c>
      <c r="B273" s="363">
        <v>662</v>
      </c>
      <c r="C273" s="360">
        <v>2230</v>
      </c>
      <c r="D273" s="367">
        <f t="shared" si="30"/>
        <v>2892</v>
      </c>
      <c r="E273" s="372">
        <v>77</v>
      </c>
      <c r="F273" s="370">
        <v>41</v>
      </c>
      <c r="G273" s="370">
        <v>0</v>
      </c>
      <c r="H273" s="370">
        <v>0</v>
      </c>
      <c r="I273" s="370">
        <v>0</v>
      </c>
      <c r="J273" s="370">
        <v>0</v>
      </c>
      <c r="K273" s="370">
        <v>0</v>
      </c>
      <c r="L273" s="370">
        <v>0</v>
      </c>
      <c r="M273" s="370">
        <f t="shared" si="33"/>
        <v>118</v>
      </c>
      <c r="N273" s="370">
        <v>6</v>
      </c>
      <c r="O273" s="375">
        <f t="shared" si="34"/>
        <v>124</v>
      </c>
      <c r="P273" s="379">
        <v>0</v>
      </c>
      <c r="Q273" s="378">
        <v>0</v>
      </c>
      <c r="R273" s="382">
        <f t="shared" si="35"/>
        <v>0</v>
      </c>
      <c r="S273" s="385">
        <f t="shared" si="31"/>
        <v>544</v>
      </c>
      <c r="T273" s="384">
        <f t="shared" si="31"/>
        <v>2224</v>
      </c>
      <c r="U273" s="386">
        <f t="shared" si="32"/>
        <v>2768</v>
      </c>
      <c r="V273" s="252"/>
      <c r="W273" s="252"/>
      <c r="X273" s="252"/>
      <c r="Y273" s="252"/>
      <c r="Z273" s="252"/>
      <c r="AA273" s="252"/>
      <c r="AB273" s="252"/>
      <c r="AC273" s="252"/>
      <c r="AD273" s="252"/>
      <c r="AE273" s="252"/>
      <c r="AF273" s="252"/>
      <c r="AG273" s="252"/>
    </row>
    <row r="274" spans="1:33" s="251" customFormat="1" ht="19.5" customHeight="1">
      <c r="A274" s="357" t="s">
        <v>294</v>
      </c>
      <c r="B274" s="363">
        <v>191</v>
      </c>
      <c r="C274" s="360">
        <v>853</v>
      </c>
      <c r="D274" s="367">
        <f t="shared" si="30"/>
        <v>1044</v>
      </c>
      <c r="E274" s="372">
        <v>23</v>
      </c>
      <c r="F274" s="370">
        <v>19</v>
      </c>
      <c r="G274" s="370">
        <v>0</v>
      </c>
      <c r="H274" s="370">
        <v>0</v>
      </c>
      <c r="I274" s="370">
        <v>0</v>
      </c>
      <c r="J274" s="370">
        <v>0</v>
      </c>
      <c r="K274" s="370">
        <v>0</v>
      </c>
      <c r="L274" s="370">
        <v>0</v>
      </c>
      <c r="M274" s="370">
        <f t="shared" si="33"/>
        <v>42</v>
      </c>
      <c r="N274" s="370">
        <v>210</v>
      </c>
      <c r="O274" s="375">
        <f t="shared" si="34"/>
        <v>252</v>
      </c>
      <c r="P274" s="379">
        <v>0</v>
      </c>
      <c r="Q274" s="378">
        <v>1</v>
      </c>
      <c r="R274" s="382">
        <f t="shared" si="35"/>
        <v>1</v>
      </c>
      <c r="S274" s="385">
        <f t="shared" si="31"/>
        <v>149</v>
      </c>
      <c r="T274" s="384">
        <f t="shared" si="31"/>
        <v>642</v>
      </c>
      <c r="U274" s="386">
        <f t="shared" si="32"/>
        <v>791</v>
      </c>
      <c r="V274" s="252"/>
      <c r="W274" s="252"/>
      <c r="X274" s="252"/>
      <c r="Y274" s="252"/>
      <c r="Z274" s="252"/>
      <c r="AA274" s="252"/>
      <c r="AB274" s="252"/>
      <c r="AC274" s="252"/>
      <c r="AD274" s="252"/>
      <c r="AE274" s="252"/>
      <c r="AF274" s="252"/>
      <c r="AG274" s="252"/>
    </row>
    <row r="275" spans="1:33" s="251" customFormat="1" ht="19.5" customHeight="1" thickBot="1">
      <c r="A275" s="358" t="s">
        <v>292</v>
      </c>
      <c r="B275" s="364">
        <v>145</v>
      </c>
      <c r="C275" s="365">
        <v>1320</v>
      </c>
      <c r="D275" s="368">
        <f t="shared" si="30"/>
        <v>1465</v>
      </c>
      <c r="E275" s="373">
        <v>15</v>
      </c>
      <c r="F275" s="351">
        <v>28</v>
      </c>
      <c r="G275" s="351">
        <v>0</v>
      </c>
      <c r="H275" s="351">
        <v>0</v>
      </c>
      <c r="I275" s="351">
        <v>0</v>
      </c>
      <c r="J275" s="351">
        <v>0</v>
      </c>
      <c r="K275" s="351">
        <v>0</v>
      </c>
      <c r="L275" s="351">
        <v>0</v>
      </c>
      <c r="M275" s="351">
        <f t="shared" si="33"/>
        <v>43</v>
      </c>
      <c r="N275" s="351">
        <v>27</v>
      </c>
      <c r="O275" s="376">
        <f t="shared" si="34"/>
        <v>70</v>
      </c>
      <c r="P275" s="380">
        <v>0</v>
      </c>
      <c r="Q275" s="381">
        <v>0</v>
      </c>
      <c r="R275" s="383">
        <f t="shared" si="35"/>
        <v>0</v>
      </c>
      <c r="S275" s="387">
        <f t="shared" si="31"/>
        <v>102</v>
      </c>
      <c r="T275" s="388">
        <f t="shared" si="31"/>
        <v>1293</v>
      </c>
      <c r="U275" s="389">
        <f t="shared" si="32"/>
        <v>1395</v>
      </c>
      <c r="V275" s="252"/>
      <c r="W275" s="252"/>
      <c r="X275" s="252"/>
      <c r="Y275" s="252"/>
      <c r="Z275" s="252"/>
      <c r="AA275" s="252"/>
      <c r="AB275" s="252"/>
      <c r="AC275" s="252"/>
      <c r="AD275" s="252"/>
      <c r="AE275" s="252"/>
      <c r="AF275" s="252"/>
      <c r="AG275" s="252"/>
    </row>
    <row r="276" spans="1:33" s="43" customFormat="1" ht="12.75" customHeight="1">
      <c r="A276" s="516" t="s">
        <v>315</v>
      </c>
      <c r="B276" s="516"/>
      <c r="C276" s="516"/>
      <c r="D276" s="516"/>
      <c r="E276" s="516"/>
      <c r="F276" s="516"/>
      <c r="G276" s="516"/>
      <c r="H276" s="516"/>
      <c r="I276" s="516"/>
      <c r="J276" s="516"/>
      <c r="K276" s="516"/>
      <c r="L276" s="516"/>
      <c r="M276" s="516"/>
      <c r="N276" s="516"/>
      <c r="O276" s="516"/>
      <c r="P276" s="516"/>
      <c r="Q276" s="516"/>
      <c r="R276" s="516"/>
      <c r="S276" s="516"/>
      <c r="T276" s="516"/>
      <c r="U276" s="516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</row>
    <row r="277" spans="1:33" s="43" customFormat="1" ht="10.5" customHeight="1">
      <c r="A277" s="576"/>
      <c r="B277" s="576"/>
      <c r="C277" s="576"/>
      <c r="D277" s="576"/>
      <c r="E277" s="576"/>
      <c r="F277" s="576"/>
      <c r="G277" s="576"/>
      <c r="H277" s="576"/>
      <c r="I277" s="576"/>
      <c r="J277" s="576"/>
      <c r="K277" s="576"/>
      <c r="L277" s="576"/>
      <c r="M277" s="576"/>
      <c r="N277" s="576"/>
      <c r="O277" s="576"/>
      <c r="P277" s="576"/>
      <c r="Q277" s="576"/>
      <c r="R277" s="576"/>
      <c r="S277" s="576"/>
      <c r="T277" s="576"/>
      <c r="U277" s="576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</row>
    <row r="278" spans="1:33" s="43" customFormat="1" ht="10.5" customHeight="1">
      <c r="A278" s="249"/>
      <c r="B278" s="250"/>
      <c r="C278" s="250"/>
      <c r="D278" s="250"/>
      <c r="E278" s="250"/>
      <c r="F278" s="250"/>
      <c r="G278" s="250"/>
      <c r="H278" s="250"/>
      <c r="I278" s="250"/>
      <c r="J278" s="250"/>
      <c r="K278" s="250"/>
      <c r="L278" s="250"/>
      <c r="M278" s="250"/>
      <c r="N278" s="250"/>
      <c r="O278" s="250"/>
      <c r="P278" s="250"/>
      <c r="Q278" s="250"/>
      <c r="R278" s="250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</row>
    <row r="279" spans="1:33" s="43" customFormat="1" ht="10.5" customHeight="1">
      <c r="A279" s="249"/>
      <c r="B279" s="250"/>
      <c r="C279" s="250"/>
      <c r="D279" s="250"/>
      <c r="E279" s="250"/>
      <c r="F279" s="250"/>
      <c r="G279" s="250"/>
      <c r="H279" s="250"/>
      <c r="I279" s="250"/>
      <c r="J279" s="250"/>
      <c r="K279" s="250"/>
      <c r="L279" s="250"/>
      <c r="M279" s="250"/>
      <c r="N279" s="250"/>
      <c r="O279" s="250"/>
      <c r="P279" s="250"/>
      <c r="Q279" s="250"/>
      <c r="R279" s="250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</row>
    <row r="280" spans="1:33" s="43" customFormat="1" ht="10.5" customHeight="1">
      <c r="A280" s="249"/>
      <c r="B280" s="250"/>
      <c r="C280" s="250"/>
      <c r="D280" s="250"/>
      <c r="E280" s="250"/>
      <c r="F280" s="250"/>
      <c r="G280" s="250"/>
      <c r="H280" s="250"/>
      <c r="I280" s="250"/>
      <c r="J280" s="250"/>
      <c r="K280" s="250"/>
      <c r="L280" s="250"/>
      <c r="M280" s="250"/>
      <c r="N280" s="250"/>
      <c r="O280" s="250"/>
      <c r="P280" s="250"/>
      <c r="Q280" s="250"/>
      <c r="R280" s="250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</row>
    <row r="281" spans="1:33" s="43" customFormat="1" ht="10.5" customHeight="1">
      <c r="A281" s="249"/>
      <c r="B281" s="250"/>
      <c r="C281" s="250"/>
      <c r="D281" s="250"/>
      <c r="E281" s="250"/>
      <c r="F281" s="250"/>
      <c r="G281" s="250"/>
      <c r="H281" s="250"/>
      <c r="I281" s="250"/>
      <c r="J281" s="250"/>
      <c r="K281" s="250"/>
      <c r="L281" s="250"/>
      <c r="M281" s="250"/>
      <c r="N281" s="250"/>
      <c r="O281" s="250"/>
      <c r="P281" s="250"/>
      <c r="Q281" s="250"/>
      <c r="R281" s="250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</row>
    <row r="282" spans="1:33" s="43" customFormat="1" ht="10.5" customHeight="1">
      <c r="A282" s="249"/>
      <c r="B282" s="250"/>
      <c r="C282" s="250"/>
      <c r="D282" s="250"/>
      <c r="E282" s="250"/>
      <c r="F282" s="250"/>
      <c r="G282" s="250"/>
      <c r="H282" s="250"/>
      <c r="I282" s="250"/>
      <c r="J282" s="250"/>
      <c r="K282" s="250"/>
      <c r="L282" s="250"/>
      <c r="M282" s="250"/>
      <c r="N282" s="250"/>
      <c r="O282" s="250"/>
      <c r="P282" s="250"/>
      <c r="Q282" s="250"/>
      <c r="R282" s="250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</row>
    <row r="283" spans="1:33" s="43" customFormat="1" ht="10.5" customHeight="1">
      <c r="A283" s="249"/>
      <c r="B283" s="250"/>
      <c r="C283" s="250"/>
      <c r="D283" s="250"/>
      <c r="E283" s="250"/>
      <c r="F283" s="250"/>
      <c r="G283" s="250"/>
      <c r="H283" s="250"/>
      <c r="I283" s="250"/>
      <c r="J283" s="250"/>
      <c r="K283" s="250"/>
      <c r="L283" s="250"/>
      <c r="M283" s="250"/>
      <c r="N283" s="250"/>
      <c r="O283" s="250"/>
      <c r="P283" s="250"/>
      <c r="Q283" s="250"/>
      <c r="R283" s="250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</row>
    <row r="284" spans="1:33" s="43" customFormat="1" ht="10.5" customHeight="1">
      <c r="A284" s="249"/>
      <c r="B284" s="250"/>
      <c r="C284" s="250"/>
      <c r="D284" s="250"/>
      <c r="E284" s="250"/>
      <c r="F284" s="250"/>
      <c r="G284" s="250"/>
      <c r="H284" s="250"/>
      <c r="I284" s="250"/>
      <c r="J284" s="250"/>
      <c r="K284" s="250"/>
      <c r="L284" s="250"/>
      <c r="M284" s="250"/>
      <c r="N284" s="250"/>
      <c r="O284" s="250"/>
      <c r="P284" s="250"/>
      <c r="Q284" s="250"/>
      <c r="R284" s="250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</row>
    <row r="285" spans="1:33" s="43" customFormat="1" ht="10.5" customHeight="1">
      <c r="A285" s="249"/>
      <c r="B285" s="250"/>
      <c r="C285" s="250"/>
      <c r="D285" s="250"/>
      <c r="E285" s="250"/>
      <c r="F285" s="250"/>
      <c r="G285" s="250"/>
      <c r="H285" s="250"/>
      <c r="I285" s="250"/>
      <c r="J285" s="250"/>
      <c r="K285" s="250"/>
      <c r="L285" s="250"/>
      <c r="M285" s="250"/>
      <c r="N285" s="250"/>
      <c r="O285" s="250"/>
      <c r="P285" s="250"/>
      <c r="Q285" s="250"/>
      <c r="R285" s="250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</row>
    <row r="286" spans="1:33" s="43" customFormat="1" ht="10.5" customHeight="1">
      <c r="A286" s="249"/>
      <c r="B286" s="250"/>
      <c r="C286" s="250"/>
      <c r="D286" s="250"/>
      <c r="E286" s="250"/>
      <c r="F286" s="250"/>
      <c r="G286" s="250"/>
      <c r="H286" s="250"/>
      <c r="I286" s="250"/>
      <c r="J286" s="250"/>
      <c r="K286" s="250"/>
      <c r="L286" s="250"/>
      <c r="M286" s="250"/>
      <c r="N286" s="250"/>
      <c r="O286" s="250"/>
      <c r="P286" s="250"/>
      <c r="Q286" s="250"/>
      <c r="R286" s="250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</row>
    <row r="287" spans="1:33" s="43" customFormat="1" ht="10.5" customHeight="1">
      <c r="A287" s="249"/>
      <c r="B287" s="250"/>
      <c r="C287" s="250"/>
      <c r="D287" s="250"/>
      <c r="E287" s="250"/>
      <c r="F287" s="250"/>
      <c r="G287" s="250"/>
      <c r="H287" s="250"/>
      <c r="I287" s="250"/>
      <c r="J287" s="250"/>
      <c r="K287" s="250"/>
      <c r="L287" s="250"/>
      <c r="M287" s="250"/>
      <c r="N287" s="250"/>
      <c r="O287" s="250"/>
      <c r="P287" s="250"/>
      <c r="Q287" s="250"/>
      <c r="R287" s="250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</row>
    <row r="288" spans="1:33" s="43" customFormat="1" ht="10.5" customHeight="1">
      <c r="A288" s="249"/>
      <c r="B288" s="250"/>
      <c r="C288" s="250"/>
      <c r="D288" s="250"/>
      <c r="E288" s="250"/>
      <c r="F288" s="250"/>
      <c r="G288" s="250"/>
      <c r="H288" s="250"/>
      <c r="I288" s="250"/>
      <c r="J288" s="250"/>
      <c r="K288" s="250"/>
      <c r="L288" s="250"/>
      <c r="M288" s="250"/>
      <c r="N288" s="250"/>
      <c r="O288" s="250"/>
      <c r="P288" s="250"/>
      <c r="Q288" s="250"/>
      <c r="R288" s="250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</row>
    <row r="289" spans="1:33" s="43" customFormat="1" ht="10.5" customHeight="1">
      <c r="A289" s="249"/>
      <c r="B289" s="250"/>
      <c r="C289" s="250"/>
      <c r="D289" s="250"/>
      <c r="E289" s="250"/>
      <c r="F289" s="250"/>
      <c r="G289" s="250"/>
      <c r="H289" s="250"/>
      <c r="I289" s="250"/>
      <c r="J289" s="250"/>
      <c r="K289" s="250"/>
      <c r="L289" s="250"/>
      <c r="M289" s="250"/>
      <c r="N289" s="250"/>
      <c r="O289" s="250"/>
      <c r="P289" s="250"/>
      <c r="Q289" s="250"/>
      <c r="R289" s="250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</row>
    <row r="290" spans="1:33" s="43" customFormat="1" ht="10.5" customHeight="1">
      <c r="A290" s="249"/>
      <c r="B290" s="250"/>
      <c r="C290" s="250"/>
      <c r="D290" s="250"/>
      <c r="E290" s="250"/>
      <c r="F290" s="250"/>
      <c r="G290" s="250"/>
      <c r="H290" s="250"/>
      <c r="I290" s="250"/>
      <c r="J290" s="250"/>
      <c r="K290" s="250"/>
      <c r="L290" s="250"/>
      <c r="M290" s="250"/>
      <c r="N290" s="250"/>
      <c r="O290" s="250"/>
      <c r="P290" s="250"/>
      <c r="Q290" s="250"/>
      <c r="R290" s="250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</row>
    <row r="291" spans="1:33" s="43" customFormat="1" ht="10.5" customHeight="1">
      <c r="A291" s="249"/>
      <c r="B291" s="250"/>
      <c r="C291" s="250"/>
      <c r="D291" s="250"/>
      <c r="E291" s="250"/>
      <c r="F291" s="250"/>
      <c r="G291" s="250"/>
      <c r="H291" s="250"/>
      <c r="I291" s="250"/>
      <c r="J291" s="250"/>
      <c r="K291" s="250"/>
      <c r="L291" s="250"/>
      <c r="M291" s="250"/>
      <c r="N291" s="250"/>
      <c r="O291" s="250"/>
      <c r="P291" s="250"/>
      <c r="Q291" s="250"/>
      <c r="R291" s="250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</row>
    <row r="292" spans="1:33" s="43" customFormat="1" ht="10.5" customHeight="1">
      <c r="A292" s="249"/>
      <c r="B292" s="250"/>
      <c r="C292" s="250"/>
      <c r="D292" s="250"/>
      <c r="E292" s="250"/>
      <c r="F292" s="250"/>
      <c r="G292" s="250"/>
      <c r="H292" s="250"/>
      <c r="I292" s="250"/>
      <c r="J292" s="250"/>
      <c r="K292" s="250"/>
      <c r="L292" s="250"/>
      <c r="M292" s="250"/>
      <c r="N292" s="250"/>
      <c r="O292" s="250"/>
      <c r="P292" s="250"/>
      <c r="Q292" s="250"/>
      <c r="R292" s="250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</row>
    <row r="293" spans="1:33" s="43" customFormat="1" ht="10.5" customHeight="1">
      <c r="A293" s="249"/>
      <c r="B293" s="250"/>
      <c r="C293" s="250"/>
      <c r="D293" s="250"/>
      <c r="E293" s="250"/>
      <c r="F293" s="250"/>
      <c r="G293" s="250"/>
      <c r="H293" s="250"/>
      <c r="I293" s="250"/>
      <c r="J293" s="250"/>
      <c r="K293" s="250"/>
      <c r="L293" s="250"/>
      <c r="M293" s="250"/>
      <c r="N293" s="250"/>
      <c r="O293" s="250"/>
      <c r="P293" s="250"/>
      <c r="Q293" s="250"/>
      <c r="R293" s="250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</row>
    <row r="294" spans="1:33" s="43" customFormat="1" ht="10.5" customHeight="1">
      <c r="A294" s="249"/>
      <c r="B294" s="250"/>
      <c r="C294" s="250"/>
      <c r="D294" s="250"/>
      <c r="E294" s="250"/>
      <c r="F294" s="250"/>
      <c r="G294" s="250"/>
      <c r="H294" s="250"/>
      <c r="I294" s="250"/>
      <c r="J294" s="250"/>
      <c r="K294" s="250"/>
      <c r="L294" s="250"/>
      <c r="M294" s="250"/>
      <c r="N294" s="250"/>
      <c r="O294" s="250"/>
      <c r="P294" s="250"/>
      <c r="Q294" s="250"/>
      <c r="R294" s="250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</row>
    <row r="295" spans="1:33" s="43" customFormat="1" ht="10.5" customHeight="1">
      <c r="A295" s="249"/>
      <c r="B295" s="250"/>
      <c r="C295" s="250"/>
      <c r="D295" s="250"/>
      <c r="E295" s="250"/>
      <c r="F295" s="250"/>
      <c r="G295" s="250"/>
      <c r="H295" s="250"/>
      <c r="I295" s="250"/>
      <c r="J295" s="250"/>
      <c r="K295" s="250"/>
      <c r="L295" s="250"/>
      <c r="M295" s="250"/>
      <c r="N295" s="250"/>
      <c r="O295" s="250"/>
      <c r="P295" s="250"/>
      <c r="Q295" s="250"/>
      <c r="R295" s="250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</row>
    <row r="296" spans="1:33" s="43" customFormat="1" ht="10.5" customHeight="1">
      <c r="A296" s="249"/>
      <c r="B296" s="250"/>
      <c r="C296" s="250"/>
      <c r="D296" s="250"/>
      <c r="E296" s="250"/>
      <c r="F296" s="250"/>
      <c r="G296" s="250"/>
      <c r="H296" s="250"/>
      <c r="I296" s="250"/>
      <c r="J296" s="250"/>
      <c r="K296" s="250"/>
      <c r="L296" s="250"/>
      <c r="M296" s="250"/>
      <c r="N296" s="250"/>
      <c r="O296" s="250"/>
      <c r="P296" s="250"/>
      <c r="Q296" s="250"/>
      <c r="R296" s="250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</row>
    <row r="297" spans="1:33" s="43" customFormat="1" ht="10.5" customHeight="1">
      <c r="A297" s="249"/>
      <c r="B297" s="250"/>
      <c r="C297" s="250"/>
      <c r="D297" s="250"/>
      <c r="E297" s="250"/>
      <c r="F297" s="250"/>
      <c r="G297" s="250"/>
      <c r="H297" s="250"/>
      <c r="I297" s="250"/>
      <c r="J297" s="250"/>
      <c r="K297" s="250"/>
      <c r="L297" s="250"/>
      <c r="M297" s="250"/>
      <c r="N297" s="250"/>
      <c r="O297" s="250"/>
      <c r="P297" s="250"/>
      <c r="Q297" s="250"/>
      <c r="R297" s="250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</row>
    <row r="298" spans="1:33" s="43" customFormat="1" ht="10.5" customHeight="1">
      <c r="A298" s="249"/>
      <c r="B298" s="250"/>
      <c r="C298" s="250"/>
      <c r="D298" s="250"/>
      <c r="E298" s="250"/>
      <c r="F298" s="250"/>
      <c r="G298" s="250"/>
      <c r="H298" s="250"/>
      <c r="I298" s="250"/>
      <c r="J298" s="250"/>
      <c r="K298" s="250"/>
      <c r="L298" s="250"/>
      <c r="M298" s="250"/>
      <c r="N298" s="250"/>
      <c r="O298" s="250"/>
      <c r="P298" s="250"/>
      <c r="Q298" s="250"/>
      <c r="R298" s="250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</row>
    <row r="299" spans="1:33" s="43" customFormat="1" ht="10.5" customHeight="1">
      <c r="A299" s="249"/>
      <c r="B299" s="250"/>
      <c r="C299" s="250"/>
      <c r="D299" s="250"/>
      <c r="E299" s="250"/>
      <c r="F299" s="250"/>
      <c r="G299" s="250"/>
      <c r="H299" s="250"/>
      <c r="I299" s="250"/>
      <c r="J299" s="250"/>
      <c r="K299" s="250"/>
      <c r="L299" s="250"/>
      <c r="M299" s="250"/>
      <c r="N299" s="250"/>
      <c r="O299" s="250"/>
      <c r="P299" s="250"/>
      <c r="Q299" s="250"/>
      <c r="R299" s="250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</row>
    <row r="300" spans="1:33" s="43" customFormat="1" ht="10.5" customHeight="1">
      <c r="A300" s="249"/>
      <c r="B300" s="250"/>
      <c r="C300" s="250"/>
      <c r="D300" s="250"/>
      <c r="E300" s="250"/>
      <c r="F300" s="250"/>
      <c r="G300" s="250"/>
      <c r="H300" s="250"/>
      <c r="I300" s="250"/>
      <c r="J300" s="250"/>
      <c r="K300" s="250"/>
      <c r="L300" s="250"/>
      <c r="M300" s="250"/>
      <c r="N300" s="250"/>
      <c r="O300" s="250"/>
      <c r="P300" s="250"/>
      <c r="Q300" s="250"/>
      <c r="R300" s="250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</row>
    <row r="301" spans="1:33" s="43" customFormat="1" ht="10.5" customHeight="1">
      <c r="A301" s="249"/>
      <c r="B301" s="250"/>
      <c r="C301" s="250"/>
      <c r="D301" s="250"/>
      <c r="E301" s="250"/>
      <c r="F301" s="250"/>
      <c r="G301" s="250"/>
      <c r="H301" s="250"/>
      <c r="I301" s="250"/>
      <c r="J301" s="250"/>
      <c r="K301" s="250"/>
      <c r="L301" s="250"/>
      <c r="M301" s="250"/>
      <c r="N301" s="250"/>
      <c r="O301" s="250"/>
      <c r="P301" s="250"/>
      <c r="Q301" s="250"/>
      <c r="R301" s="250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</row>
    <row r="302" spans="1:33" s="43" customFormat="1" ht="10.5" customHeight="1">
      <c r="A302" s="249"/>
      <c r="B302" s="250"/>
      <c r="C302" s="250"/>
      <c r="D302" s="250"/>
      <c r="E302" s="250"/>
      <c r="F302" s="250"/>
      <c r="G302" s="250"/>
      <c r="H302" s="250"/>
      <c r="I302" s="250"/>
      <c r="J302" s="250"/>
      <c r="K302" s="250"/>
      <c r="L302" s="250"/>
      <c r="M302" s="250"/>
      <c r="N302" s="250"/>
      <c r="O302" s="250"/>
      <c r="P302" s="250"/>
      <c r="Q302" s="250"/>
      <c r="R302" s="250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</row>
    <row r="303" spans="1:33" s="43" customFormat="1" ht="10.5" customHeight="1">
      <c r="A303" s="249"/>
      <c r="B303" s="250"/>
      <c r="C303" s="250"/>
      <c r="D303" s="250"/>
      <c r="E303" s="250"/>
      <c r="F303" s="250"/>
      <c r="G303" s="250"/>
      <c r="H303" s="250"/>
      <c r="I303" s="250"/>
      <c r="J303" s="250"/>
      <c r="K303" s="250"/>
      <c r="L303" s="250"/>
      <c r="M303" s="250"/>
      <c r="N303" s="250"/>
      <c r="O303" s="250"/>
      <c r="P303" s="250"/>
      <c r="Q303" s="250"/>
      <c r="R303" s="250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</row>
    <row r="304" spans="1:33" s="43" customFormat="1" ht="10.5" customHeight="1">
      <c r="A304" s="249"/>
      <c r="B304" s="250"/>
      <c r="C304" s="250"/>
      <c r="D304" s="250"/>
      <c r="E304" s="250"/>
      <c r="F304" s="250"/>
      <c r="G304" s="250"/>
      <c r="H304" s="250"/>
      <c r="I304" s="250"/>
      <c r="J304" s="250"/>
      <c r="K304" s="250"/>
      <c r="L304" s="250"/>
      <c r="M304" s="250"/>
      <c r="N304" s="250"/>
      <c r="O304" s="250"/>
      <c r="P304" s="250"/>
      <c r="Q304" s="250"/>
      <c r="R304" s="250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</row>
    <row r="305" spans="1:33" s="43" customFormat="1" ht="10.5" customHeight="1">
      <c r="A305" s="249"/>
      <c r="B305" s="250"/>
      <c r="C305" s="250"/>
      <c r="D305" s="250"/>
      <c r="E305" s="250"/>
      <c r="F305" s="250"/>
      <c r="G305" s="250"/>
      <c r="H305" s="250"/>
      <c r="I305" s="250"/>
      <c r="J305" s="250"/>
      <c r="K305" s="250"/>
      <c r="L305" s="250"/>
      <c r="M305" s="250"/>
      <c r="N305" s="250"/>
      <c r="O305" s="250"/>
      <c r="P305" s="250"/>
      <c r="Q305" s="250"/>
      <c r="R305" s="250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</row>
    <row r="306" spans="1:33" s="43" customFormat="1" ht="10.5" customHeight="1">
      <c r="A306" s="249"/>
      <c r="B306" s="250"/>
      <c r="C306" s="250"/>
      <c r="D306" s="250"/>
      <c r="E306" s="250"/>
      <c r="F306" s="250"/>
      <c r="G306" s="250"/>
      <c r="H306" s="250"/>
      <c r="I306" s="250"/>
      <c r="J306" s="250"/>
      <c r="K306" s="250"/>
      <c r="L306" s="250"/>
      <c r="M306" s="250"/>
      <c r="N306" s="250"/>
      <c r="O306" s="250"/>
      <c r="P306" s="250"/>
      <c r="Q306" s="250"/>
      <c r="R306" s="250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</row>
    <row r="307" spans="1:33" s="43" customFormat="1" ht="10.5" customHeight="1">
      <c r="A307" s="249"/>
      <c r="B307" s="250"/>
      <c r="C307" s="250"/>
      <c r="D307" s="250"/>
      <c r="E307" s="250"/>
      <c r="F307" s="250"/>
      <c r="G307" s="250"/>
      <c r="H307" s="250"/>
      <c r="I307" s="250"/>
      <c r="J307" s="250"/>
      <c r="K307" s="250"/>
      <c r="L307" s="250"/>
      <c r="M307" s="250"/>
      <c r="N307" s="250"/>
      <c r="O307" s="250"/>
      <c r="P307" s="250"/>
      <c r="Q307" s="250"/>
      <c r="R307" s="250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</row>
    <row r="308" spans="1:33" s="43" customFormat="1" ht="10.5" customHeight="1">
      <c r="A308" s="249"/>
      <c r="B308" s="250"/>
      <c r="C308" s="250"/>
      <c r="D308" s="250"/>
      <c r="E308" s="250"/>
      <c r="F308" s="250"/>
      <c r="G308" s="250"/>
      <c r="H308" s="250"/>
      <c r="I308" s="250"/>
      <c r="J308" s="250"/>
      <c r="K308" s="250"/>
      <c r="L308" s="250"/>
      <c r="M308" s="250"/>
      <c r="N308" s="250"/>
      <c r="O308" s="250"/>
      <c r="P308" s="250"/>
      <c r="Q308" s="250"/>
      <c r="R308" s="250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</row>
    <row r="309" spans="1:33" s="43" customFormat="1" ht="10.5" customHeight="1">
      <c r="A309" s="249"/>
      <c r="B309" s="250"/>
      <c r="C309" s="250"/>
      <c r="D309" s="250"/>
      <c r="E309" s="250"/>
      <c r="F309" s="250"/>
      <c r="G309" s="250"/>
      <c r="H309" s="250"/>
      <c r="I309" s="250"/>
      <c r="J309" s="250"/>
      <c r="K309" s="250"/>
      <c r="L309" s="250"/>
      <c r="M309" s="250"/>
      <c r="N309" s="250"/>
      <c r="O309" s="250"/>
      <c r="P309" s="250"/>
      <c r="Q309" s="250"/>
      <c r="R309" s="250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</row>
    <row r="310" spans="1:33" s="43" customFormat="1" ht="10.5" customHeight="1">
      <c r="A310" s="249"/>
      <c r="B310" s="250"/>
      <c r="C310" s="250"/>
      <c r="D310" s="250"/>
      <c r="E310" s="250"/>
      <c r="F310" s="250"/>
      <c r="G310" s="250"/>
      <c r="H310" s="250"/>
      <c r="I310" s="250"/>
      <c r="J310" s="250"/>
      <c r="K310" s="250"/>
      <c r="L310" s="250"/>
      <c r="M310" s="250"/>
      <c r="N310" s="250"/>
      <c r="O310" s="250"/>
      <c r="P310" s="250"/>
      <c r="Q310" s="250"/>
      <c r="R310" s="250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</row>
    <row r="311" spans="1:33" s="254" customFormat="1" ht="21.75" hidden="1" customHeight="1">
      <c r="A311" s="523" t="s">
        <v>152</v>
      </c>
      <c r="B311" s="524"/>
      <c r="C311" s="524"/>
      <c r="D311" s="524"/>
      <c r="E311" s="524"/>
      <c r="F311" s="524"/>
      <c r="G311" s="524"/>
      <c r="H311" s="524"/>
      <c r="I311" s="524"/>
      <c r="J311" s="524"/>
      <c r="K311" s="524"/>
      <c r="L311" s="524"/>
      <c r="M311" s="524"/>
      <c r="N311" s="524"/>
      <c r="O311" s="524"/>
      <c r="P311" s="524"/>
      <c r="Q311" s="524"/>
      <c r="R311" s="524"/>
      <c r="S311" s="524"/>
      <c r="T311" s="524"/>
      <c r="U311" s="525"/>
    </row>
    <row r="312" spans="1:33" s="254" customFormat="1" ht="24" customHeight="1">
      <c r="A312" s="587" t="s">
        <v>151</v>
      </c>
      <c r="B312" s="588"/>
      <c r="C312" s="588"/>
      <c r="D312" s="588"/>
      <c r="E312" s="588"/>
      <c r="F312" s="588"/>
      <c r="G312" s="588"/>
      <c r="H312" s="588"/>
      <c r="I312" s="588"/>
      <c r="J312" s="588"/>
      <c r="K312" s="588"/>
      <c r="L312" s="588"/>
      <c r="M312" s="588"/>
      <c r="N312" s="588"/>
      <c r="O312" s="588"/>
      <c r="P312" s="588"/>
      <c r="Q312" s="588"/>
      <c r="R312" s="588"/>
      <c r="S312" s="588"/>
      <c r="T312" s="588"/>
      <c r="U312" s="589"/>
    </row>
    <row r="313" spans="1:33" s="254" customFormat="1" ht="5.25" customHeight="1">
      <c r="A313" s="256"/>
      <c r="B313" s="256"/>
      <c r="C313" s="256"/>
      <c r="D313" s="256"/>
      <c r="E313" s="256"/>
      <c r="F313" s="256"/>
      <c r="G313" s="256"/>
      <c r="H313" s="256"/>
      <c r="I313" s="256"/>
      <c r="J313" s="256"/>
      <c r="K313" s="256"/>
      <c r="L313" s="256"/>
      <c r="M313" s="256"/>
      <c r="N313" s="256"/>
      <c r="O313" s="256"/>
      <c r="P313" s="256"/>
      <c r="Q313" s="256"/>
      <c r="R313" s="256"/>
    </row>
    <row r="314" spans="1:33" s="255" customFormat="1" ht="23.25" customHeight="1">
      <c r="A314" s="517" t="s">
        <v>317</v>
      </c>
      <c r="B314" s="518"/>
      <c r="C314" s="518"/>
      <c r="D314" s="518"/>
      <c r="E314" s="518"/>
      <c r="F314" s="518"/>
      <c r="G314" s="518"/>
      <c r="H314" s="518"/>
      <c r="I314" s="518"/>
      <c r="J314" s="518"/>
      <c r="K314" s="518"/>
      <c r="L314" s="518"/>
      <c r="M314" s="518"/>
      <c r="N314" s="518"/>
      <c r="O314" s="518"/>
      <c r="P314" s="518"/>
      <c r="Q314" s="518"/>
      <c r="R314" s="518"/>
      <c r="S314" s="518"/>
      <c r="T314" s="518"/>
      <c r="U314" s="519"/>
    </row>
    <row r="315" spans="1:33" ht="5.0999999999999996" customHeight="1" thickBot="1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43"/>
    </row>
    <row r="316" spans="1:33" ht="27.75" customHeight="1">
      <c r="A316" s="534" t="s">
        <v>164</v>
      </c>
      <c r="B316" s="548" t="s">
        <v>49</v>
      </c>
      <c r="C316" s="538"/>
      <c r="D316" s="549" t="s">
        <v>175</v>
      </c>
      <c r="E316" s="540" t="s">
        <v>185</v>
      </c>
      <c r="F316" s="526" t="s">
        <v>177</v>
      </c>
      <c r="G316" s="526" t="s">
        <v>178</v>
      </c>
      <c r="H316" s="526" t="s">
        <v>179</v>
      </c>
      <c r="I316" s="526" t="s">
        <v>186</v>
      </c>
      <c r="J316" s="526" t="s">
        <v>162</v>
      </c>
      <c r="K316" s="526"/>
      <c r="L316" s="526"/>
      <c r="M316" s="526" t="s">
        <v>184</v>
      </c>
      <c r="N316" s="526"/>
      <c r="O316" s="530" t="s">
        <v>155</v>
      </c>
      <c r="P316" s="532" t="s">
        <v>176</v>
      </c>
      <c r="Q316" s="533"/>
      <c r="R316" s="577" t="s">
        <v>183</v>
      </c>
      <c r="S316" s="580" t="s">
        <v>165</v>
      </c>
      <c r="T316" s="545"/>
      <c r="U316" s="520" t="s">
        <v>316</v>
      </c>
    </row>
    <row r="317" spans="1:33" ht="18.75" customHeight="1">
      <c r="A317" s="535"/>
      <c r="B317" s="322" t="s">
        <v>173</v>
      </c>
      <c r="C317" s="323" t="s">
        <v>154</v>
      </c>
      <c r="D317" s="550"/>
      <c r="E317" s="541"/>
      <c r="F317" s="527"/>
      <c r="G317" s="527"/>
      <c r="H317" s="527"/>
      <c r="I317" s="527"/>
      <c r="J317" s="401" t="s">
        <v>180</v>
      </c>
      <c r="K317" s="401" t="s">
        <v>181</v>
      </c>
      <c r="L317" s="401" t="s">
        <v>182</v>
      </c>
      <c r="M317" s="401" t="s">
        <v>173</v>
      </c>
      <c r="N317" s="401" t="s">
        <v>154</v>
      </c>
      <c r="O317" s="531"/>
      <c r="P317" s="320" t="s">
        <v>173</v>
      </c>
      <c r="Q317" s="321" t="s">
        <v>154</v>
      </c>
      <c r="R317" s="578"/>
      <c r="S317" s="405" t="s">
        <v>174</v>
      </c>
      <c r="T317" s="319" t="s">
        <v>154</v>
      </c>
      <c r="U317" s="521"/>
    </row>
    <row r="318" spans="1:33" ht="16.5" customHeight="1">
      <c r="A318" s="536"/>
      <c r="B318" s="361" t="s">
        <v>82</v>
      </c>
      <c r="C318" s="359" t="s">
        <v>166</v>
      </c>
      <c r="D318" s="366" t="s">
        <v>167</v>
      </c>
      <c r="E318" s="361" t="s">
        <v>87</v>
      </c>
      <c r="F318" s="359" t="s">
        <v>79</v>
      </c>
      <c r="G318" s="359" t="s">
        <v>80</v>
      </c>
      <c r="H318" s="359" t="s">
        <v>153</v>
      </c>
      <c r="I318" s="359" t="s">
        <v>161</v>
      </c>
      <c r="J318" s="359" t="s">
        <v>163</v>
      </c>
      <c r="K318" s="359" t="s">
        <v>83</v>
      </c>
      <c r="L318" s="359" t="s">
        <v>187</v>
      </c>
      <c r="M318" s="359" t="s">
        <v>188</v>
      </c>
      <c r="N318" s="359" t="s">
        <v>81</v>
      </c>
      <c r="O318" s="366" t="s">
        <v>189</v>
      </c>
      <c r="P318" s="361" t="s">
        <v>85</v>
      </c>
      <c r="Q318" s="359" t="s">
        <v>190</v>
      </c>
      <c r="R318" s="362" t="s">
        <v>191</v>
      </c>
      <c r="S318" s="265" t="s">
        <v>192</v>
      </c>
      <c r="T318" s="265" t="s">
        <v>193</v>
      </c>
      <c r="U318" s="274" t="s">
        <v>194</v>
      </c>
    </row>
    <row r="319" spans="1:33" ht="23.25" customHeight="1">
      <c r="A319" s="397" t="s">
        <v>170</v>
      </c>
      <c r="B319" s="341">
        <f t="shared" ref="B319:U319" si="39">SUM(B320:B324)</f>
        <v>3519</v>
      </c>
      <c r="C319" s="349">
        <f t="shared" si="39"/>
        <v>4031</v>
      </c>
      <c r="D319" s="326">
        <f t="shared" si="39"/>
        <v>7550</v>
      </c>
      <c r="E319" s="371">
        <f t="shared" si="39"/>
        <v>382</v>
      </c>
      <c r="F319" s="369">
        <f t="shared" si="39"/>
        <v>13</v>
      </c>
      <c r="G319" s="369">
        <f t="shared" si="39"/>
        <v>3</v>
      </c>
      <c r="H319" s="369">
        <f t="shared" si="39"/>
        <v>0</v>
      </c>
      <c r="I319" s="369">
        <f t="shared" si="39"/>
        <v>33</v>
      </c>
      <c r="J319" s="369">
        <f t="shared" si="39"/>
        <v>6</v>
      </c>
      <c r="K319" s="369">
        <f t="shared" si="39"/>
        <v>8</v>
      </c>
      <c r="L319" s="369">
        <f t="shared" si="39"/>
        <v>4</v>
      </c>
      <c r="M319" s="369">
        <f t="shared" si="39"/>
        <v>449</v>
      </c>
      <c r="N319" s="369">
        <f t="shared" si="39"/>
        <v>146</v>
      </c>
      <c r="O319" s="374">
        <f t="shared" si="39"/>
        <v>595</v>
      </c>
      <c r="P319" s="282">
        <f t="shared" si="39"/>
        <v>35</v>
      </c>
      <c r="Q319" s="377">
        <f t="shared" si="39"/>
        <v>1030</v>
      </c>
      <c r="R319" s="332">
        <f t="shared" si="39"/>
        <v>1065</v>
      </c>
      <c r="S319" s="306">
        <f>SUM(S320:S324)</f>
        <v>3035</v>
      </c>
      <c r="T319" s="306">
        <f t="shared" si="39"/>
        <v>2855</v>
      </c>
      <c r="U319" s="307">
        <f t="shared" si="39"/>
        <v>5890</v>
      </c>
    </row>
    <row r="320" spans="1:33" s="251" customFormat="1" ht="18" customHeight="1">
      <c r="A320" s="403" t="s">
        <v>219</v>
      </c>
      <c r="B320" s="363">
        <v>218</v>
      </c>
      <c r="C320" s="360">
        <v>66</v>
      </c>
      <c r="D320" s="367">
        <f>SUM(B320:C320)</f>
        <v>284</v>
      </c>
      <c r="E320" s="372">
        <v>50</v>
      </c>
      <c r="F320" s="370">
        <v>1</v>
      </c>
      <c r="G320" s="370">
        <v>0</v>
      </c>
      <c r="H320" s="370">
        <v>0</v>
      </c>
      <c r="I320" s="370">
        <v>0</v>
      </c>
      <c r="J320" s="370">
        <v>0</v>
      </c>
      <c r="K320" s="370">
        <v>2</v>
      </c>
      <c r="L320" s="370">
        <v>0</v>
      </c>
      <c r="M320" s="370">
        <f>SUM(E320:L320)</f>
        <v>53</v>
      </c>
      <c r="N320" s="370">
        <v>1</v>
      </c>
      <c r="O320" s="375">
        <f>SUM(M320:N320)</f>
        <v>54</v>
      </c>
      <c r="P320" s="379">
        <v>0</v>
      </c>
      <c r="Q320" s="378">
        <v>0</v>
      </c>
      <c r="R320" s="406">
        <f>SUM(P320:Q320)</f>
        <v>0</v>
      </c>
      <c r="S320" s="337">
        <f t="shared" ref="S320:T324" si="40">+B320-M320-P320</f>
        <v>165</v>
      </c>
      <c r="T320" s="309">
        <f t="shared" si="40"/>
        <v>65</v>
      </c>
      <c r="U320" s="310">
        <f>+S320+T320</f>
        <v>230</v>
      </c>
      <c r="V320" s="252"/>
      <c r="W320" s="252"/>
      <c r="X320" s="252"/>
      <c r="Y320" s="252"/>
      <c r="Z320" s="252"/>
      <c r="AA320" s="252"/>
      <c r="AB320" s="252"/>
      <c r="AC320" s="252"/>
      <c r="AD320" s="252"/>
      <c r="AE320" s="252"/>
      <c r="AF320" s="252"/>
      <c r="AG320" s="252"/>
    </row>
    <row r="321" spans="1:33" s="251" customFormat="1" ht="18" customHeight="1">
      <c r="A321" s="403" t="s">
        <v>206</v>
      </c>
      <c r="B321" s="363">
        <v>1380</v>
      </c>
      <c r="C321" s="360">
        <v>2547</v>
      </c>
      <c r="D321" s="367">
        <f>SUM(B321:C321)</f>
        <v>3927</v>
      </c>
      <c r="E321" s="372">
        <v>120</v>
      </c>
      <c r="F321" s="370">
        <v>2</v>
      </c>
      <c r="G321" s="370">
        <v>0</v>
      </c>
      <c r="H321" s="370">
        <v>0</v>
      </c>
      <c r="I321" s="370">
        <v>5</v>
      </c>
      <c r="J321" s="370">
        <v>0</v>
      </c>
      <c r="K321" s="370">
        <v>0</v>
      </c>
      <c r="L321" s="370">
        <v>0</v>
      </c>
      <c r="M321" s="370">
        <f t="shared" ref="M321:M324" si="41">SUM(E321:L321)</f>
        <v>127</v>
      </c>
      <c r="N321" s="370">
        <v>50</v>
      </c>
      <c r="O321" s="375">
        <f t="shared" ref="O321:O324" si="42">SUM(M321:N321)</f>
        <v>177</v>
      </c>
      <c r="P321" s="379">
        <v>23</v>
      </c>
      <c r="Q321" s="378">
        <v>540</v>
      </c>
      <c r="R321" s="406">
        <f t="shared" ref="R321:R324" si="43">SUM(P321:Q321)</f>
        <v>563</v>
      </c>
      <c r="S321" s="337">
        <f t="shared" si="40"/>
        <v>1230</v>
      </c>
      <c r="T321" s="309">
        <f t="shared" si="40"/>
        <v>1957</v>
      </c>
      <c r="U321" s="310">
        <f>+S321+T321</f>
        <v>3187</v>
      </c>
      <c r="V321" s="252"/>
      <c r="W321" s="252"/>
      <c r="X321" s="252"/>
      <c r="Y321" s="252"/>
      <c r="Z321" s="252"/>
      <c r="AA321" s="252"/>
      <c r="AB321" s="252"/>
      <c r="AC321" s="252"/>
      <c r="AD321" s="252"/>
      <c r="AE321" s="252"/>
      <c r="AF321" s="252"/>
      <c r="AG321" s="252"/>
    </row>
    <row r="322" spans="1:33" s="251" customFormat="1" ht="18" customHeight="1">
      <c r="A322" s="403" t="s">
        <v>262</v>
      </c>
      <c r="B322" s="363">
        <v>163</v>
      </c>
      <c r="C322" s="360">
        <v>422</v>
      </c>
      <c r="D322" s="367">
        <f>SUM(B322:C322)</f>
        <v>585</v>
      </c>
      <c r="E322" s="372">
        <v>17</v>
      </c>
      <c r="F322" s="370">
        <v>4</v>
      </c>
      <c r="G322" s="370">
        <v>1</v>
      </c>
      <c r="H322" s="370">
        <v>0</v>
      </c>
      <c r="I322" s="370">
        <v>2</v>
      </c>
      <c r="J322" s="370">
        <v>6</v>
      </c>
      <c r="K322" s="370">
        <v>3</v>
      </c>
      <c r="L322" s="370">
        <v>3</v>
      </c>
      <c r="M322" s="370">
        <f t="shared" si="41"/>
        <v>36</v>
      </c>
      <c r="N322" s="370">
        <v>11</v>
      </c>
      <c r="O322" s="375">
        <f t="shared" si="42"/>
        <v>47</v>
      </c>
      <c r="P322" s="379">
        <v>6</v>
      </c>
      <c r="Q322" s="378">
        <v>1</v>
      </c>
      <c r="R322" s="406">
        <f t="shared" si="43"/>
        <v>7</v>
      </c>
      <c r="S322" s="337">
        <f t="shared" si="40"/>
        <v>121</v>
      </c>
      <c r="T322" s="309">
        <f t="shared" si="40"/>
        <v>410</v>
      </c>
      <c r="U322" s="310">
        <f>+S322+T322</f>
        <v>531</v>
      </c>
      <c r="V322" s="252"/>
      <c r="W322" s="252"/>
      <c r="X322" s="252"/>
      <c r="Y322" s="252"/>
      <c r="Z322" s="252"/>
      <c r="AA322" s="252"/>
      <c r="AB322" s="252"/>
      <c r="AC322" s="252"/>
      <c r="AD322" s="252"/>
      <c r="AE322" s="252"/>
      <c r="AF322" s="252"/>
      <c r="AG322" s="252"/>
    </row>
    <row r="323" spans="1:33" s="251" customFormat="1" ht="18" customHeight="1">
      <c r="A323" s="403" t="s">
        <v>318</v>
      </c>
      <c r="B323" s="363">
        <v>240</v>
      </c>
      <c r="C323" s="360">
        <v>150</v>
      </c>
      <c r="D323" s="367">
        <f>SUM(B323:C323)</f>
        <v>390</v>
      </c>
      <c r="E323" s="372">
        <v>19</v>
      </c>
      <c r="F323" s="370">
        <v>2</v>
      </c>
      <c r="G323" s="370">
        <v>2</v>
      </c>
      <c r="H323" s="370">
        <v>0</v>
      </c>
      <c r="I323" s="370">
        <v>23</v>
      </c>
      <c r="J323" s="370">
        <v>0</v>
      </c>
      <c r="K323" s="370">
        <v>3</v>
      </c>
      <c r="L323" s="370">
        <v>1</v>
      </c>
      <c r="M323" s="370">
        <f t="shared" ref="M323" si="44">SUM(E323:L323)</f>
        <v>50</v>
      </c>
      <c r="N323" s="370">
        <v>2</v>
      </c>
      <c r="O323" s="375">
        <f t="shared" ref="O323" si="45">SUM(M323:N323)</f>
        <v>52</v>
      </c>
      <c r="P323" s="379">
        <v>1</v>
      </c>
      <c r="Q323" s="378">
        <v>0</v>
      </c>
      <c r="R323" s="406">
        <f t="shared" ref="R323" si="46">SUM(P323:Q323)</f>
        <v>1</v>
      </c>
      <c r="S323" s="337">
        <f t="shared" ref="S323" si="47">+B323-M323-P323</f>
        <v>189</v>
      </c>
      <c r="T323" s="309">
        <f t="shared" ref="T323" si="48">+C323-N323-Q323</f>
        <v>148</v>
      </c>
      <c r="U323" s="310">
        <f>+S323+T323</f>
        <v>337</v>
      </c>
      <c r="V323" s="252"/>
      <c r="W323" s="252"/>
      <c r="X323" s="252"/>
      <c r="Y323" s="252"/>
      <c r="Z323" s="252"/>
      <c r="AA323" s="252"/>
      <c r="AB323" s="252"/>
      <c r="AC323" s="252"/>
      <c r="AD323" s="252"/>
      <c r="AE323" s="252"/>
      <c r="AF323" s="252"/>
      <c r="AG323" s="252"/>
    </row>
    <row r="324" spans="1:33" s="251" customFormat="1" ht="18" customHeight="1" thickBot="1">
      <c r="A324" s="404" t="s">
        <v>278</v>
      </c>
      <c r="B324" s="364">
        <v>1518</v>
      </c>
      <c r="C324" s="365">
        <v>846</v>
      </c>
      <c r="D324" s="368">
        <f>SUM(B324:C324)</f>
        <v>2364</v>
      </c>
      <c r="E324" s="373">
        <v>176</v>
      </c>
      <c r="F324" s="351">
        <v>4</v>
      </c>
      <c r="G324" s="351">
        <v>0</v>
      </c>
      <c r="H324" s="351">
        <v>0</v>
      </c>
      <c r="I324" s="351">
        <v>3</v>
      </c>
      <c r="J324" s="351">
        <v>0</v>
      </c>
      <c r="K324" s="351">
        <v>0</v>
      </c>
      <c r="L324" s="351">
        <v>0</v>
      </c>
      <c r="M324" s="351">
        <f t="shared" si="41"/>
        <v>183</v>
      </c>
      <c r="N324" s="351">
        <v>82</v>
      </c>
      <c r="O324" s="376">
        <f t="shared" si="42"/>
        <v>265</v>
      </c>
      <c r="P324" s="380">
        <v>5</v>
      </c>
      <c r="Q324" s="381">
        <v>489</v>
      </c>
      <c r="R324" s="353">
        <f t="shared" si="43"/>
        <v>494</v>
      </c>
      <c r="S324" s="346">
        <f t="shared" si="40"/>
        <v>1330</v>
      </c>
      <c r="T324" s="312">
        <f t="shared" si="40"/>
        <v>275</v>
      </c>
      <c r="U324" s="313">
        <f>+S324+T324</f>
        <v>1605</v>
      </c>
      <c r="V324" s="252"/>
      <c r="W324" s="252"/>
      <c r="X324" s="252"/>
      <c r="Y324" s="252"/>
      <c r="Z324" s="252"/>
      <c r="AA324" s="252"/>
      <c r="AB324" s="252"/>
      <c r="AC324" s="252"/>
      <c r="AD324" s="252"/>
      <c r="AE324" s="252"/>
      <c r="AF324" s="252"/>
      <c r="AG324" s="252"/>
    </row>
    <row r="325" spans="1:33" s="43" customFormat="1" ht="12.75" customHeight="1">
      <c r="A325" s="516" t="s">
        <v>315</v>
      </c>
      <c r="B325" s="516"/>
      <c r="C325" s="516"/>
      <c r="D325" s="516"/>
      <c r="E325" s="516"/>
      <c r="F325" s="516"/>
      <c r="G325" s="516"/>
      <c r="H325" s="516"/>
      <c r="I325" s="516"/>
      <c r="J325" s="516"/>
      <c r="K325" s="516"/>
      <c r="L325" s="516"/>
      <c r="M325" s="516"/>
      <c r="N325" s="516"/>
      <c r="O325" s="516"/>
      <c r="P325" s="516"/>
      <c r="Q325" s="516"/>
      <c r="R325" s="516"/>
      <c r="S325" s="516"/>
      <c r="T325" s="516"/>
      <c r="U325" s="516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</row>
    <row r="326" spans="1:33" s="43" customFormat="1" ht="10.5" hidden="1" customHeight="1">
      <c r="A326" s="579" t="s">
        <v>307</v>
      </c>
      <c r="B326" s="579"/>
      <c r="C326" s="579"/>
      <c r="D326" s="579"/>
      <c r="E326" s="579"/>
      <c r="F326" s="579"/>
      <c r="G326" s="579"/>
      <c r="H326" s="579"/>
      <c r="I326" s="579"/>
      <c r="J326" s="579"/>
      <c r="K326" s="579"/>
      <c r="L326" s="579"/>
      <c r="M326" s="579"/>
      <c r="N326" s="579"/>
      <c r="O326" s="579"/>
      <c r="P326" s="579"/>
      <c r="Q326" s="579"/>
      <c r="R326" s="579"/>
      <c r="S326" s="579"/>
      <c r="T326" s="579"/>
      <c r="U326" s="579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</row>
    <row r="327" spans="1:33" s="43" customFormat="1" ht="10.5" hidden="1" customHeight="1">
      <c r="A327" s="579" t="s">
        <v>306</v>
      </c>
      <c r="B327" s="579"/>
      <c r="C327" s="579"/>
      <c r="D327" s="579"/>
      <c r="E327" s="579"/>
      <c r="F327" s="579"/>
      <c r="G327" s="579"/>
      <c r="H327" s="579"/>
      <c r="I327" s="579"/>
      <c r="J327" s="579"/>
      <c r="K327" s="579"/>
      <c r="L327" s="579"/>
      <c r="M327" s="579"/>
      <c r="N327" s="579"/>
      <c r="O327" s="579"/>
      <c r="P327" s="579"/>
      <c r="Q327" s="579"/>
      <c r="R327" s="579"/>
      <c r="S327" s="579"/>
      <c r="T327" s="579"/>
      <c r="U327" s="579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</row>
    <row r="328" spans="1:33" s="43" customFormat="1" ht="10.5" customHeight="1">
      <c r="A328" s="249"/>
      <c r="B328" s="250"/>
      <c r="C328" s="250"/>
      <c r="D328" s="250"/>
      <c r="E328" s="250"/>
      <c r="F328" s="250"/>
      <c r="G328" s="250"/>
      <c r="H328" s="250"/>
      <c r="I328" s="250"/>
      <c r="J328" s="250"/>
      <c r="K328" s="250"/>
      <c r="L328" s="250"/>
      <c r="M328" s="250"/>
      <c r="N328" s="250"/>
      <c r="O328" s="250"/>
      <c r="P328" s="250"/>
      <c r="Q328" s="250"/>
      <c r="R328" s="250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</row>
    <row r="329" spans="1:33" s="43" customFormat="1" ht="10.5" customHeight="1">
      <c r="A329" s="249"/>
      <c r="B329" s="250"/>
      <c r="C329" s="250"/>
      <c r="D329" s="250"/>
      <c r="E329" s="250"/>
      <c r="F329" s="250"/>
      <c r="G329" s="250"/>
      <c r="H329" s="250"/>
      <c r="I329" s="250"/>
      <c r="J329" s="250"/>
      <c r="K329" s="250"/>
      <c r="L329" s="250"/>
      <c r="M329" s="250"/>
      <c r="N329" s="250"/>
      <c r="O329" s="250"/>
      <c r="P329" s="250"/>
      <c r="Q329" s="250"/>
      <c r="R329" s="250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</row>
    <row r="330" spans="1:33" s="43" customFormat="1" ht="10.5" customHeight="1">
      <c r="A330" s="249"/>
      <c r="B330" s="250"/>
      <c r="C330" s="250"/>
      <c r="D330" s="250"/>
      <c r="E330" s="250"/>
      <c r="F330" s="250"/>
      <c r="G330" s="250"/>
      <c r="H330" s="250"/>
      <c r="I330" s="250"/>
      <c r="J330" s="250"/>
      <c r="K330" s="250"/>
      <c r="L330" s="250"/>
      <c r="M330" s="250"/>
      <c r="N330" s="250"/>
      <c r="O330" s="250"/>
      <c r="P330" s="250"/>
      <c r="Q330" s="250"/>
      <c r="R330" s="250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</row>
    <row r="331" spans="1:33" s="43" customFormat="1" ht="10.5" customHeight="1">
      <c r="A331" s="249"/>
      <c r="B331" s="250"/>
      <c r="C331" s="250"/>
      <c r="D331" s="250"/>
      <c r="E331" s="250"/>
      <c r="F331" s="250"/>
      <c r="G331" s="250"/>
      <c r="H331" s="250"/>
      <c r="I331" s="250"/>
      <c r="J331" s="250"/>
      <c r="K331" s="250"/>
      <c r="L331" s="250"/>
      <c r="M331" s="250"/>
      <c r="N331" s="250"/>
      <c r="O331" s="250"/>
      <c r="P331" s="250"/>
      <c r="Q331" s="250"/>
      <c r="R331" s="250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</row>
    <row r="332" spans="1:33" s="43" customFormat="1" ht="10.5" customHeight="1">
      <c r="A332" s="249"/>
      <c r="B332" s="250"/>
      <c r="C332" s="250"/>
      <c r="D332" s="250"/>
      <c r="E332" s="250"/>
      <c r="F332" s="250"/>
      <c r="G332" s="250"/>
      <c r="H332" s="250"/>
      <c r="I332" s="250"/>
      <c r="J332" s="250"/>
      <c r="K332" s="250"/>
      <c r="L332" s="250"/>
      <c r="M332" s="250"/>
      <c r="N332" s="250"/>
      <c r="O332" s="250"/>
      <c r="P332" s="250"/>
      <c r="Q332" s="250"/>
      <c r="R332" s="250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</row>
    <row r="333" spans="1:33" s="43" customFormat="1" ht="10.5" customHeight="1">
      <c r="A333" s="249"/>
      <c r="B333" s="250"/>
      <c r="C333" s="250"/>
      <c r="D333" s="250"/>
      <c r="E333" s="250"/>
      <c r="F333" s="250"/>
      <c r="G333" s="250"/>
      <c r="H333" s="250"/>
      <c r="I333" s="250"/>
      <c r="J333" s="250"/>
      <c r="K333" s="250"/>
      <c r="L333" s="250"/>
      <c r="M333" s="250"/>
      <c r="N333" s="250"/>
      <c r="O333" s="250"/>
      <c r="P333" s="250"/>
      <c r="Q333" s="250"/>
      <c r="R333" s="250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</row>
    <row r="334" spans="1:33" s="43" customFormat="1" ht="10.5" customHeight="1">
      <c r="A334" s="249"/>
      <c r="B334" s="250"/>
      <c r="C334" s="250"/>
      <c r="D334" s="250"/>
      <c r="E334" s="250"/>
      <c r="F334" s="250"/>
      <c r="G334" s="250"/>
      <c r="H334" s="250"/>
      <c r="I334" s="250"/>
      <c r="J334" s="250"/>
      <c r="K334" s="250"/>
      <c r="L334" s="250"/>
      <c r="M334" s="250"/>
      <c r="N334" s="250"/>
      <c r="O334" s="250"/>
      <c r="P334" s="250"/>
      <c r="Q334" s="250"/>
      <c r="R334" s="250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</row>
    <row r="335" spans="1:33" s="43" customFormat="1" ht="10.5" customHeight="1">
      <c r="A335" s="249"/>
      <c r="B335" s="250"/>
      <c r="C335" s="250"/>
      <c r="D335" s="250"/>
      <c r="E335" s="250"/>
      <c r="F335" s="250"/>
      <c r="G335" s="250"/>
      <c r="H335" s="250"/>
      <c r="I335" s="250"/>
      <c r="J335" s="250"/>
      <c r="K335" s="250"/>
      <c r="L335" s="250"/>
      <c r="M335" s="250"/>
      <c r="N335" s="250"/>
      <c r="O335" s="250"/>
      <c r="P335" s="250"/>
      <c r="Q335" s="250"/>
      <c r="R335" s="250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</row>
    <row r="336" spans="1:33" s="43" customFormat="1" ht="10.5" customHeight="1">
      <c r="A336" s="249"/>
      <c r="B336" s="250"/>
      <c r="C336" s="250"/>
      <c r="D336" s="250"/>
      <c r="E336" s="250"/>
      <c r="F336" s="250"/>
      <c r="G336" s="250"/>
      <c r="H336" s="250"/>
      <c r="I336" s="250"/>
      <c r="J336" s="250"/>
      <c r="K336" s="250"/>
      <c r="L336" s="250"/>
      <c r="M336" s="250"/>
      <c r="N336" s="250"/>
      <c r="O336" s="250"/>
      <c r="P336" s="250"/>
      <c r="Q336" s="250"/>
      <c r="R336" s="250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</row>
    <row r="337" spans="1:33" s="43" customFormat="1" ht="10.5" customHeight="1">
      <c r="A337" s="249"/>
      <c r="B337" s="250"/>
      <c r="C337" s="250"/>
      <c r="D337" s="250"/>
      <c r="E337" s="250"/>
      <c r="F337" s="250"/>
      <c r="G337" s="250"/>
      <c r="H337" s="250"/>
      <c r="I337" s="250"/>
      <c r="J337" s="250"/>
      <c r="K337" s="250"/>
      <c r="L337" s="250"/>
      <c r="M337" s="250"/>
      <c r="N337" s="250"/>
      <c r="O337" s="250"/>
      <c r="P337" s="250"/>
      <c r="Q337" s="250"/>
      <c r="R337" s="250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</row>
    <row r="338" spans="1:33" s="43" customFormat="1" ht="10.5" customHeight="1">
      <c r="A338" s="249"/>
      <c r="B338" s="250"/>
      <c r="C338" s="250"/>
      <c r="D338" s="250"/>
      <c r="E338" s="250"/>
      <c r="F338" s="250"/>
      <c r="G338" s="250"/>
      <c r="H338" s="250"/>
      <c r="I338" s="250"/>
      <c r="J338" s="250"/>
      <c r="K338" s="250"/>
      <c r="L338" s="250"/>
      <c r="M338" s="250"/>
      <c r="N338" s="250"/>
      <c r="O338" s="250"/>
      <c r="P338" s="250"/>
      <c r="Q338" s="250"/>
      <c r="R338" s="250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</row>
    <row r="339" spans="1:33" s="43" customFormat="1" ht="10.5" customHeight="1">
      <c r="A339" s="249"/>
      <c r="B339" s="250"/>
      <c r="C339" s="250"/>
      <c r="D339" s="250"/>
      <c r="E339" s="250"/>
      <c r="F339" s="250"/>
      <c r="G339" s="250"/>
      <c r="H339" s="250"/>
      <c r="I339" s="250"/>
      <c r="J339" s="250"/>
      <c r="K339" s="250"/>
      <c r="L339" s="250"/>
      <c r="M339" s="250"/>
      <c r="N339" s="250"/>
      <c r="O339" s="250"/>
      <c r="P339" s="250"/>
      <c r="Q339" s="250"/>
      <c r="R339" s="250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</row>
    <row r="340" spans="1:33" s="43" customFormat="1" ht="10.5" customHeight="1">
      <c r="A340" s="249"/>
      <c r="B340" s="250"/>
      <c r="C340" s="250"/>
      <c r="D340" s="250"/>
      <c r="E340" s="250"/>
      <c r="F340" s="250"/>
      <c r="G340" s="250"/>
      <c r="H340" s="250"/>
      <c r="I340" s="250"/>
      <c r="J340" s="250"/>
      <c r="K340" s="250"/>
      <c r="L340" s="250"/>
      <c r="M340" s="250"/>
      <c r="N340" s="250"/>
      <c r="O340" s="250"/>
      <c r="P340" s="250"/>
      <c r="Q340" s="250"/>
      <c r="R340" s="250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</row>
    <row r="341" spans="1:33" s="43" customFormat="1" ht="10.5" customHeight="1">
      <c r="A341" s="249"/>
      <c r="B341" s="250"/>
      <c r="C341" s="250"/>
      <c r="D341" s="250"/>
      <c r="E341" s="250"/>
      <c r="F341" s="250"/>
      <c r="G341" s="250"/>
      <c r="H341" s="250"/>
      <c r="I341" s="250"/>
      <c r="J341" s="250"/>
      <c r="K341" s="250"/>
      <c r="L341" s="250"/>
      <c r="M341" s="250"/>
      <c r="N341" s="250"/>
      <c r="O341" s="250"/>
      <c r="P341" s="250"/>
      <c r="Q341" s="250"/>
      <c r="R341" s="250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</row>
    <row r="342" spans="1:33" s="43" customFormat="1" ht="10.5" customHeight="1">
      <c r="A342" s="249"/>
      <c r="B342" s="250"/>
      <c r="C342" s="250"/>
      <c r="D342" s="250"/>
      <c r="E342" s="250"/>
      <c r="F342" s="250"/>
      <c r="G342" s="250"/>
      <c r="H342" s="250"/>
      <c r="I342" s="250"/>
      <c r="J342" s="250"/>
      <c r="K342" s="250"/>
      <c r="L342" s="250"/>
      <c r="M342" s="250"/>
      <c r="N342" s="250"/>
      <c r="O342" s="250"/>
      <c r="P342" s="250"/>
      <c r="Q342" s="250"/>
      <c r="R342" s="250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</row>
    <row r="343" spans="1:33" s="43" customFormat="1" ht="10.5" customHeight="1">
      <c r="A343" s="249"/>
      <c r="B343" s="250"/>
      <c r="C343" s="250"/>
      <c r="D343" s="250"/>
      <c r="E343" s="250"/>
      <c r="F343" s="250"/>
      <c r="G343" s="250"/>
      <c r="H343" s="250"/>
      <c r="I343" s="250"/>
      <c r="J343" s="250"/>
      <c r="K343" s="250"/>
      <c r="L343" s="250"/>
      <c r="M343" s="250"/>
      <c r="N343" s="250"/>
      <c r="O343" s="250"/>
      <c r="P343" s="250"/>
      <c r="Q343" s="250"/>
      <c r="R343" s="250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</row>
    <row r="344" spans="1:33" s="43" customFormat="1" ht="10.5" customHeight="1">
      <c r="A344" s="249"/>
      <c r="B344" s="250"/>
      <c r="C344" s="250"/>
      <c r="D344" s="250"/>
      <c r="E344" s="250"/>
      <c r="F344" s="250"/>
      <c r="G344" s="250"/>
      <c r="H344" s="250"/>
      <c r="I344" s="250"/>
      <c r="J344" s="250"/>
      <c r="K344" s="250"/>
      <c r="L344" s="250"/>
      <c r="M344" s="250"/>
      <c r="N344" s="250"/>
      <c r="O344" s="250"/>
      <c r="P344" s="250"/>
      <c r="Q344" s="250"/>
      <c r="R344" s="250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</row>
    <row r="345" spans="1:33" s="43" customFormat="1" ht="10.5" customHeight="1">
      <c r="A345" s="249"/>
      <c r="B345" s="250"/>
      <c r="C345" s="250"/>
      <c r="D345" s="250"/>
      <c r="E345" s="250"/>
      <c r="F345" s="250"/>
      <c r="G345" s="250"/>
      <c r="H345" s="250"/>
      <c r="I345" s="250"/>
      <c r="J345" s="250"/>
      <c r="K345" s="250"/>
      <c r="L345" s="250"/>
      <c r="M345" s="250"/>
      <c r="N345" s="250"/>
      <c r="O345" s="250"/>
      <c r="P345" s="250"/>
      <c r="Q345" s="250"/>
      <c r="R345" s="250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</row>
    <row r="346" spans="1:33" s="43" customFormat="1" ht="10.5" customHeight="1">
      <c r="A346" s="249"/>
      <c r="B346" s="250"/>
      <c r="C346" s="250"/>
      <c r="D346" s="250"/>
      <c r="E346" s="250"/>
      <c r="F346" s="250"/>
      <c r="G346" s="250"/>
      <c r="H346" s="250"/>
      <c r="I346" s="250"/>
      <c r="J346" s="250"/>
      <c r="K346" s="250"/>
      <c r="L346" s="250"/>
      <c r="M346" s="250"/>
      <c r="N346" s="250"/>
      <c r="O346" s="250"/>
      <c r="P346" s="250"/>
      <c r="Q346" s="250"/>
      <c r="R346" s="250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</row>
    <row r="347" spans="1:33" s="43" customFormat="1" ht="10.5" customHeight="1">
      <c r="A347" s="249"/>
      <c r="B347" s="250"/>
      <c r="C347" s="250"/>
      <c r="D347" s="250"/>
      <c r="E347" s="250"/>
      <c r="F347" s="250"/>
      <c r="G347" s="250"/>
      <c r="H347" s="250"/>
      <c r="I347" s="250"/>
      <c r="J347" s="250"/>
      <c r="K347" s="250"/>
      <c r="L347" s="250"/>
      <c r="M347" s="250"/>
      <c r="N347" s="250"/>
      <c r="O347" s="250"/>
      <c r="P347" s="250"/>
      <c r="Q347" s="250"/>
      <c r="R347" s="250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</row>
    <row r="348" spans="1:33" s="43" customFormat="1" ht="10.5" customHeight="1">
      <c r="A348" s="249"/>
      <c r="B348" s="250"/>
      <c r="C348" s="250"/>
      <c r="D348" s="250"/>
      <c r="E348" s="250"/>
      <c r="F348" s="250"/>
      <c r="G348" s="250"/>
      <c r="H348" s="250"/>
      <c r="I348" s="250"/>
      <c r="J348" s="250"/>
      <c r="K348" s="250"/>
      <c r="L348" s="250"/>
      <c r="M348" s="250"/>
      <c r="N348" s="250"/>
      <c r="O348" s="250"/>
      <c r="P348" s="250"/>
      <c r="Q348" s="250"/>
      <c r="R348" s="250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</row>
    <row r="349" spans="1:33" s="43" customFormat="1" ht="3.75" customHeight="1">
      <c r="A349" s="249"/>
      <c r="B349" s="250"/>
      <c r="C349" s="250"/>
      <c r="D349" s="250"/>
      <c r="E349" s="250"/>
      <c r="F349" s="250"/>
      <c r="G349" s="250"/>
      <c r="H349" s="250"/>
      <c r="I349" s="250"/>
      <c r="J349" s="250"/>
      <c r="K349" s="250"/>
      <c r="L349" s="250"/>
      <c r="M349" s="250"/>
      <c r="N349" s="250"/>
      <c r="O349" s="250"/>
      <c r="P349" s="250"/>
      <c r="Q349" s="250"/>
      <c r="R349" s="250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</row>
    <row r="350" spans="1:33" s="255" customFormat="1" ht="23.25" customHeight="1">
      <c r="A350" s="517" t="s">
        <v>317</v>
      </c>
      <c r="B350" s="518"/>
      <c r="C350" s="518"/>
      <c r="D350" s="518"/>
      <c r="E350" s="518"/>
      <c r="F350" s="518"/>
      <c r="G350" s="518"/>
      <c r="H350" s="518"/>
      <c r="I350" s="518"/>
      <c r="J350" s="518"/>
      <c r="K350" s="518"/>
      <c r="L350" s="518"/>
      <c r="M350" s="518"/>
      <c r="N350" s="518"/>
      <c r="O350" s="518"/>
      <c r="P350" s="518"/>
      <c r="Q350" s="518"/>
      <c r="R350" s="518"/>
      <c r="S350" s="518"/>
      <c r="T350" s="518"/>
      <c r="U350" s="519"/>
    </row>
    <row r="351" spans="1:33" ht="5.0999999999999996" customHeight="1" thickBot="1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43"/>
    </row>
    <row r="352" spans="1:33" ht="30.75" customHeight="1">
      <c r="A352" s="546" t="s">
        <v>164</v>
      </c>
      <c r="B352" s="548" t="s">
        <v>49</v>
      </c>
      <c r="C352" s="538"/>
      <c r="D352" s="549" t="s">
        <v>175</v>
      </c>
      <c r="E352" s="540" t="s">
        <v>185</v>
      </c>
      <c r="F352" s="526" t="s">
        <v>177</v>
      </c>
      <c r="G352" s="526" t="s">
        <v>178</v>
      </c>
      <c r="H352" s="526" t="s">
        <v>179</v>
      </c>
      <c r="I352" s="526" t="s">
        <v>186</v>
      </c>
      <c r="J352" s="526" t="s">
        <v>162</v>
      </c>
      <c r="K352" s="526"/>
      <c r="L352" s="526"/>
      <c r="M352" s="526" t="s">
        <v>184</v>
      </c>
      <c r="N352" s="526"/>
      <c r="O352" s="530" t="s">
        <v>155</v>
      </c>
      <c r="P352" s="532" t="s">
        <v>176</v>
      </c>
      <c r="Q352" s="533"/>
      <c r="R352" s="542" t="s">
        <v>183</v>
      </c>
      <c r="S352" s="544" t="s">
        <v>165</v>
      </c>
      <c r="T352" s="545"/>
      <c r="U352" s="520" t="s">
        <v>316</v>
      </c>
    </row>
    <row r="353" spans="1:33" ht="21.75" customHeight="1">
      <c r="A353" s="547"/>
      <c r="B353" s="322" t="s">
        <v>173</v>
      </c>
      <c r="C353" s="323" t="s">
        <v>154</v>
      </c>
      <c r="D353" s="550"/>
      <c r="E353" s="541"/>
      <c r="F353" s="527"/>
      <c r="G353" s="527"/>
      <c r="H353" s="527"/>
      <c r="I353" s="527"/>
      <c r="J353" s="453" t="s">
        <v>180</v>
      </c>
      <c r="K353" s="453" t="s">
        <v>181</v>
      </c>
      <c r="L353" s="453" t="s">
        <v>182</v>
      </c>
      <c r="M353" s="453" t="s">
        <v>173</v>
      </c>
      <c r="N353" s="453" t="s">
        <v>154</v>
      </c>
      <c r="O353" s="531"/>
      <c r="P353" s="320" t="s">
        <v>173</v>
      </c>
      <c r="Q353" s="321" t="s">
        <v>154</v>
      </c>
      <c r="R353" s="543"/>
      <c r="S353" s="318" t="s">
        <v>174</v>
      </c>
      <c r="T353" s="319" t="s">
        <v>154</v>
      </c>
      <c r="U353" s="521"/>
    </row>
    <row r="354" spans="1:33" ht="12.75" customHeight="1">
      <c r="A354" s="547"/>
      <c r="B354" s="361" t="s">
        <v>82</v>
      </c>
      <c r="C354" s="359" t="s">
        <v>166</v>
      </c>
      <c r="D354" s="366" t="s">
        <v>167</v>
      </c>
      <c r="E354" s="361" t="s">
        <v>87</v>
      </c>
      <c r="F354" s="359" t="s">
        <v>79</v>
      </c>
      <c r="G354" s="359" t="s">
        <v>80</v>
      </c>
      <c r="H354" s="359" t="s">
        <v>153</v>
      </c>
      <c r="I354" s="359" t="s">
        <v>161</v>
      </c>
      <c r="J354" s="359" t="s">
        <v>163</v>
      </c>
      <c r="K354" s="359" t="s">
        <v>83</v>
      </c>
      <c r="L354" s="359" t="s">
        <v>187</v>
      </c>
      <c r="M354" s="359" t="s">
        <v>188</v>
      </c>
      <c r="N354" s="359" t="s">
        <v>81</v>
      </c>
      <c r="O354" s="366" t="s">
        <v>189</v>
      </c>
      <c r="P354" s="361" t="s">
        <v>85</v>
      </c>
      <c r="Q354" s="359" t="s">
        <v>190</v>
      </c>
      <c r="R354" s="366" t="s">
        <v>191</v>
      </c>
      <c r="S354" s="361" t="s">
        <v>192</v>
      </c>
      <c r="T354" s="359" t="s">
        <v>193</v>
      </c>
      <c r="U354" s="362" t="s">
        <v>194</v>
      </c>
    </row>
    <row r="355" spans="1:33" ht="21.75" customHeight="1">
      <c r="A355" s="397" t="s">
        <v>171</v>
      </c>
      <c r="B355" s="341">
        <f t="shared" ref="B355:U355" si="49">SUM(B356:B361)</f>
        <v>3598</v>
      </c>
      <c r="C355" s="349">
        <f t="shared" si="49"/>
        <v>5302</v>
      </c>
      <c r="D355" s="326">
        <f t="shared" si="49"/>
        <v>8900</v>
      </c>
      <c r="E355" s="371">
        <f t="shared" si="49"/>
        <v>145</v>
      </c>
      <c r="F355" s="369">
        <f t="shared" si="49"/>
        <v>1652</v>
      </c>
      <c r="G355" s="369">
        <f t="shared" si="49"/>
        <v>7</v>
      </c>
      <c r="H355" s="369">
        <f t="shared" si="49"/>
        <v>0</v>
      </c>
      <c r="I355" s="369">
        <f t="shared" si="49"/>
        <v>16</v>
      </c>
      <c r="J355" s="369">
        <f t="shared" si="49"/>
        <v>40</v>
      </c>
      <c r="K355" s="369">
        <f t="shared" si="49"/>
        <v>11</v>
      </c>
      <c r="L355" s="369">
        <f t="shared" si="49"/>
        <v>5</v>
      </c>
      <c r="M355" s="369">
        <f t="shared" si="49"/>
        <v>1876</v>
      </c>
      <c r="N355" s="369">
        <f t="shared" si="49"/>
        <v>154</v>
      </c>
      <c r="O355" s="374">
        <f t="shared" si="49"/>
        <v>2030</v>
      </c>
      <c r="P355" s="282">
        <f t="shared" si="49"/>
        <v>2</v>
      </c>
      <c r="Q355" s="377">
        <f t="shared" si="49"/>
        <v>58</v>
      </c>
      <c r="R355" s="333">
        <f t="shared" si="49"/>
        <v>60</v>
      </c>
      <c r="S355" s="347">
        <f t="shared" si="49"/>
        <v>1720</v>
      </c>
      <c r="T355" s="348">
        <f t="shared" si="49"/>
        <v>5090</v>
      </c>
      <c r="U355" s="335">
        <f t="shared" si="49"/>
        <v>6810</v>
      </c>
    </row>
    <row r="356" spans="1:33" s="251" customFormat="1" ht="18" customHeight="1">
      <c r="A356" s="357" t="s">
        <v>295</v>
      </c>
      <c r="B356" s="363">
        <v>574</v>
      </c>
      <c r="C356" s="360">
        <v>1493</v>
      </c>
      <c r="D356" s="367">
        <f t="shared" ref="D356:D361" si="50">SUM(B356:C356)</f>
        <v>2067</v>
      </c>
      <c r="E356" s="372">
        <v>11</v>
      </c>
      <c r="F356" s="370">
        <v>273</v>
      </c>
      <c r="G356" s="370">
        <v>0</v>
      </c>
      <c r="H356" s="370">
        <v>0</v>
      </c>
      <c r="I356" s="370">
        <v>0</v>
      </c>
      <c r="J356" s="370">
        <v>6</v>
      </c>
      <c r="K356" s="370">
        <v>2</v>
      </c>
      <c r="L356" s="370">
        <v>1</v>
      </c>
      <c r="M356" s="370">
        <f>SUM(E356:L356)</f>
        <v>293</v>
      </c>
      <c r="N356" s="370">
        <v>108</v>
      </c>
      <c r="O356" s="375">
        <f>SUM(M356:N356)</f>
        <v>401</v>
      </c>
      <c r="P356" s="379">
        <v>0</v>
      </c>
      <c r="Q356" s="378">
        <v>2</v>
      </c>
      <c r="R356" s="382">
        <f>SUM(P356:Q356)</f>
        <v>2</v>
      </c>
      <c r="S356" s="385">
        <f t="shared" ref="S356:T361" si="51">+B356-M356-P356</f>
        <v>281</v>
      </c>
      <c r="T356" s="384">
        <f t="shared" si="51"/>
        <v>1383</v>
      </c>
      <c r="U356" s="386">
        <f t="shared" ref="U356:U361" si="52">+S356+T356</f>
        <v>1664</v>
      </c>
      <c r="V356" s="252"/>
      <c r="W356" s="252"/>
      <c r="X356" s="252"/>
      <c r="Y356" s="252"/>
      <c r="Z356" s="252"/>
      <c r="AA356" s="252"/>
      <c r="AB356" s="252"/>
      <c r="AC356" s="252"/>
      <c r="AD356" s="252"/>
      <c r="AE356" s="252"/>
      <c r="AF356" s="252"/>
      <c r="AG356" s="252"/>
    </row>
    <row r="357" spans="1:33" s="251" customFormat="1" ht="18" customHeight="1">
      <c r="A357" s="357" t="s">
        <v>296</v>
      </c>
      <c r="B357" s="363">
        <v>406</v>
      </c>
      <c r="C357" s="360">
        <v>813</v>
      </c>
      <c r="D357" s="367">
        <f t="shared" si="50"/>
        <v>1219</v>
      </c>
      <c r="E357" s="372">
        <v>13</v>
      </c>
      <c r="F357" s="370">
        <v>296</v>
      </c>
      <c r="G357" s="370">
        <v>1</v>
      </c>
      <c r="H357" s="370">
        <v>0</v>
      </c>
      <c r="I357" s="370">
        <v>0</v>
      </c>
      <c r="J357" s="370">
        <v>11</v>
      </c>
      <c r="K357" s="370">
        <v>2</v>
      </c>
      <c r="L357" s="370">
        <v>2</v>
      </c>
      <c r="M357" s="370">
        <f>SUM(E357:L357)</f>
        <v>325</v>
      </c>
      <c r="N357" s="370">
        <v>3</v>
      </c>
      <c r="O357" s="375">
        <f>SUM(M357:N357)</f>
        <v>328</v>
      </c>
      <c r="P357" s="379">
        <v>0</v>
      </c>
      <c r="Q357" s="378">
        <v>6</v>
      </c>
      <c r="R357" s="382">
        <f>SUM(P357:Q357)</f>
        <v>6</v>
      </c>
      <c r="S357" s="385">
        <f t="shared" si="51"/>
        <v>81</v>
      </c>
      <c r="T357" s="384">
        <f t="shared" si="51"/>
        <v>804</v>
      </c>
      <c r="U357" s="386">
        <f t="shared" si="52"/>
        <v>885</v>
      </c>
      <c r="V357" s="252"/>
      <c r="W357" s="252"/>
      <c r="X357" s="252"/>
      <c r="Y357" s="252"/>
      <c r="Z357" s="252"/>
      <c r="AA357" s="252"/>
      <c r="AB357" s="252"/>
      <c r="AC357" s="252"/>
      <c r="AD357" s="252"/>
      <c r="AE357" s="252"/>
      <c r="AF357" s="252"/>
      <c r="AG357" s="252"/>
    </row>
    <row r="358" spans="1:33" s="251" customFormat="1" ht="18" customHeight="1">
      <c r="A358" s="357" t="s">
        <v>297</v>
      </c>
      <c r="B358" s="363">
        <v>717</v>
      </c>
      <c r="C358" s="360">
        <v>1564</v>
      </c>
      <c r="D358" s="367">
        <f t="shared" si="50"/>
        <v>2281</v>
      </c>
      <c r="E358" s="372">
        <v>52</v>
      </c>
      <c r="F358" s="370">
        <v>293</v>
      </c>
      <c r="G358" s="370">
        <v>1</v>
      </c>
      <c r="H358" s="370">
        <v>0</v>
      </c>
      <c r="I358" s="370">
        <v>2</v>
      </c>
      <c r="J358" s="370">
        <v>12</v>
      </c>
      <c r="K358" s="370">
        <v>3</v>
      </c>
      <c r="L358" s="370">
        <v>0</v>
      </c>
      <c r="M358" s="370">
        <f>SUM(E358:L358)</f>
        <v>363</v>
      </c>
      <c r="N358" s="370">
        <v>19</v>
      </c>
      <c r="O358" s="375">
        <f>SUM(M358:N358)</f>
        <v>382</v>
      </c>
      <c r="P358" s="379">
        <v>2</v>
      </c>
      <c r="Q358" s="378">
        <v>0</v>
      </c>
      <c r="R358" s="382">
        <f>SUM(P358:Q358)</f>
        <v>2</v>
      </c>
      <c r="S358" s="385">
        <f t="shared" si="51"/>
        <v>352</v>
      </c>
      <c r="T358" s="384">
        <f t="shared" si="51"/>
        <v>1545</v>
      </c>
      <c r="U358" s="386">
        <f t="shared" si="52"/>
        <v>1897</v>
      </c>
      <c r="V358" s="252"/>
      <c r="W358" s="252"/>
      <c r="X358" s="252"/>
      <c r="Y358" s="252"/>
      <c r="Z358" s="252"/>
      <c r="AA358" s="252"/>
      <c r="AB358" s="252"/>
      <c r="AC358" s="252"/>
      <c r="AD358" s="252"/>
      <c r="AE358" s="252"/>
      <c r="AF358" s="252"/>
      <c r="AG358" s="252"/>
    </row>
    <row r="359" spans="1:33" s="251" customFormat="1" ht="18" customHeight="1">
      <c r="A359" s="357" t="s">
        <v>298</v>
      </c>
      <c r="B359" s="363">
        <v>465</v>
      </c>
      <c r="C359" s="360">
        <v>1083</v>
      </c>
      <c r="D359" s="367">
        <f t="shared" si="50"/>
        <v>1548</v>
      </c>
      <c r="E359" s="372">
        <v>30</v>
      </c>
      <c r="F359" s="370">
        <v>298</v>
      </c>
      <c r="G359" s="370">
        <v>1</v>
      </c>
      <c r="H359" s="370">
        <v>0</v>
      </c>
      <c r="I359" s="370">
        <v>0</v>
      </c>
      <c r="J359" s="370">
        <v>8</v>
      </c>
      <c r="K359" s="370">
        <v>2</v>
      </c>
      <c r="L359" s="370">
        <v>2</v>
      </c>
      <c r="M359" s="370">
        <f t="shared" ref="M359:M361" si="53">SUM(E359:L359)</f>
        <v>341</v>
      </c>
      <c r="N359" s="370">
        <v>24</v>
      </c>
      <c r="O359" s="375">
        <f t="shared" ref="O359:O361" si="54">SUM(M359:N359)</f>
        <v>365</v>
      </c>
      <c r="P359" s="379">
        <v>0</v>
      </c>
      <c r="Q359" s="378">
        <v>49</v>
      </c>
      <c r="R359" s="382">
        <f t="shared" ref="R359:R361" si="55">SUM(P359:Q359)</f>
        <v>49</v>
      </c>
      <c r="S359" s="385">
        <f t="shared" si="51"/>
        <v>124</v>
      </c>
      <c r="T359" s="384">
        <f t="shared" si="51"/>
        <v>1010</v>
      </c>
      <c r="U359" s="386">
        <f t="shared" si="52"/>
        <v>1134</v>
      </c>
      <c r="V359" s="252"/>
      <c r="W359" s="252"/>
      <c r="X359" s="252"/>
      <c r="Y359" s="252"/>
      <c r="Z359" s="252"/>
      <c r="AA359" s="252"/>
      <c r="AB359" s="252"/>
      <c r="AC359" s="252"/>
      <c r="AD359" s="252"/>
      <c r="AE359" s="252"/>
      <c r="AF359" s="252"/>
      <c r="AG359" s="252"/>
    </row>
    <row r="360" spans="1:33" s="251" customFormat="1" ht="18" customHeight="1">
      <c r="A360" s="357" t="s">
        <v>299</v>
      </c>
      <c r="B360" s="363">
        <v>395</v>
      </c>
      <c r="C360" s="360">
        <v>314</v>
      </c>
      <c r="D360" s="367">
        <f t="shared" si="50"/>
        <v>709</v>
      </c>
      <c r="E360" s="372">
        <v>4</v>
      </c>
      <c r="F360" s="370">
        <v>258</v>
      </c>
      <c r="G360" s="370">
        <v>4</v>
      </c>
      <c r="H360" s="370">
        <v>0</v>
      </c>
      <c r="I360" s="370">
        <v>13</v>
      </c>
      <c r="J360" s="370">
        <v>1</v>
      </c>
      <c r="K360" s="370">
        <v>2</v>
      </c>
      <c r="L360" s="370">
        <v>0</v>
      </c>
      <c r="M360" s="370">
        <f t="shared" ref="M360" si="56">SUM(E360:L360)</f>
        <v>282</v>
      </c>
      <c r="N360" s="370">
        <v>0</v>
      </c>
      <c r="O360" s="375">
        <f t="shared" ref="O360" si="57">SUM(M360:N360)</f>
        <v>282</v>
      </c>
      <c r="P360" s="379">
        <v>0</v>
      </c>
      <c r="Q360" s="378">
        <v>1</v>
      </c>
      <c r="R360" s="382">
        <f t="shared" ref="R360" si="58">SUM(P360:Q360)</f>
        <v>1</v>
      </c>
      <c r="S360" s="385">
        <f t="shared" si="51"/>
        <v>113</v>
      </c>
      <c r="T360" s="384">
        <f t="shared" si="51"/>
        <v>313</v>
      </c>
      <c r="U360" s="386">
        <f t="shared" si="52"/>
        <v>426</v>
      </c>
      <c r="V360" s="252"/>
      <c r="W360" s="252"/>
      <c r="X360" s="252"/>
      <c r="Y360" s="252"/>
      <c r="Z360" s="252"/>
      <c r="AA360" s="252"/>
      <c r="AB360" s="252"/>
      <c r="AC360" s="252"/>
      <c r="AD360" s="252"/>
      <c r="AE360" s="252"/>
      <c r="AF360" s="252"/>
      <c r="AG360" s="252"/>
    </row>
    <row r="361" spans="1:33" s="251" customFormat="1" ht="18" customHeight="1" thickBot="1">
      <c r="A361" s="358" t="s">
        <v>319</v>
      </c>
      <c r="B361" s="364">
        <v>1041</v>
      </c>
      <c r="C361" s="365">
        <v>35</v>
      </c>
      <c r="D361" s="368">
        <f t="shared" si="50"/>
        <v>1076</v>
      </c>
      <c r="E361" s="373">
        <v>35</v>
      </c>
      <c r="F361" s="351">
        <v>234</v>
      </c>
      <c r="G361" s="351">
        <v>0</v>
      </c>
      <c r="H361" s="351">
        <v>0</v>
      </c>
      <c r="I361" s="351">
        <v>1</v>
      </c>
      <c r="J361" s="351">
        <v>2</v>
      </c>
      <c r="K361" s="351">
        <v>0</v>
      </c>
      <c r="L361" s="351">
        <v>0</v>
      </c>
      <c r="M361" s="351">
        <f t="shared" si="53"/>
        <v>272</v>
      </c>
      <c r="N361" s="351">
        <v>0</v>
      </c>
      <c r="O361" s="376">
        <f t="shared" si="54"/>
        <v>272</v>
      </c>
      <c r="P361" s="380">
        <v>0</v>
      </c>
      <c r="Q361" s="381">
        <v>0</v>
      </c>
      <c r="R361" s="383">
        <f t="shared" si="55"/>
        <v>0</v>
      </c>
      <c r="S361" s="387">
        <f t="shared" si="51"/>
        <v>769</v>
      </c>
      <c r="T361" s="388">
        <f t="shared" si="51"/>
        <v>35</v>
      </c>
      <c r="U361" s="389">
        <f t="shared" si="52"/>
        <v>804</v>
      </c>
      <c r="V361" s="252"/>
      <c r="W361" s="252"/>
      <c r="X361" s="252"/>
      <c r="Y361" s="252"/>
      <c r="Z361" s="252"/>
      <c r="AA361" s="252"/>
      <c r="AB361" s="252"/>
      <c r="AC361" s="252"/>
      <c r="AD361" s="252"/>
      <c r="AE361" s="252"/>
      <c r="AF361" s="252"/>
      <c r="AG361" s="252"/>
    </row>
    <row r="362" spans="1:33" s="43" customFormat="1" ht="12.75" customHeight="1">
      <c r="A362" s="516" t="s">
        <v>315</v>
      </c>
      <c r="B362" s="516"/>
      <c r="C362" s="516"/>
      <c r="D362" s="516"/>
      <c r="E362" s="516"/>
      <c r="F362" s="516"/>
      <c r="G362" s="516"/>
      <c r="H362" s="516"/>
      <c r="I362" s="516"/>
      <c r="J362" s="516"/>
      <c r="K362" s="516"/>
      <c r="L362" s="516"/>
      <c r="M362" s="516"/>
      <c r="N362" s="516"/>
      <c r="O362" s="516"/>
      <c r="P362" s="516"/>
      <c r="Q362" s="516"/>
      <c r="R362" s="516"/>
      <c r="S362" s="516"/>
      <c r="T362" s="516"/>
      <c r="U362" s="516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</row>
    <row r="363" spans="1:33" s="43" customFormat="1" ht="12.75" customHeight="1">
      <c r="A363" s="266"/>
      <c r="B363" s="266"/>
      <c r="C363" s="266"/>
      <c r="D363" s="266"/>
      <c r="E363" s="266"/>
      <c r="F363" s="266"/>
      <c r="G363" s="266"/>
      <c r="H363" s="266"/>
      <c r="I363" s="266"/>
      <c r="J363" s="266"/>
      <c r="K363" s="266"/>
      <c r="L363" s="266"/>
      <c r="M363" s="266"/>
      <c r="N363" s="266"/>
      <c r="O363" s="266"/>
      <c r="P363" s="266"/>
      <c r="Q363" s="266"/>
      <c r="R363" s="266"/>
      <c r="S363" s="266"/>
      <c r="T363" s="266"/>
      <c r="U363" s="266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</row>
    <row r="364" spans="1:33" s="43" customFormat="1" ht="12.75" customHeight="1">
      <c r="A364" s="266"/>
      <c r="B364" s="266"/>
      <c r="C364" s="266"/>
      <c r="D364" s="266"/>
      <c r="E364" s="266"/>
      <c r="F364" s="266"/>
      <c r="G364" s="266"/>
      <c r="H364" s="266"/>
      <c r="I364" s="266"/>
      <c r="J364" s="266"/>
      <c r="K364" s="266"/>
      <c r="L364" s="266"/>
      <c r="M364" s="266"/>
      <c r="N364" s="266"/>
      <c r="O364" s="266"/>
      <c r="P364" s="266"/>
      <c r="Q364" s="266"/>
      <c r="R364" s="266"/>
      <c r="S364" s="266"/>
      <c r="T364" s="266"/>
      <c r="U364" s="266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</row>
    <row r="365" spans="1:33" s="43" customFormat="1" ht="12.75" customHeight="1">
      <c r="A365" s="266"/>
      <c r="B365" s="266"/>
      <c r="C365" s="266"/>
      <c r="D365" s="266"/>
      <c r="E365" s="266"/>
      <c r="F365" s="266"/>
      <c r="G365" s="266"/>
      <c r="H365" s="266"/>
      <c r="I365" s="266"/>
      <c r="J365" s="266"/>
      <c r="K365" s="266"/>
      <c r="L365" s="266"/>
      <c r="M365" s="266"/>
      <c r="N365" s="266"/>
      <c r="O365" s="266"/>
      <c r="P365" s="266"/>
      <c r="Q365" s="266"/>
      <c r="R365" s="266"/>
      <c r="S365" s="266"/>
      <c r="T365" s="266"/>
      <c r="U365" s="266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</row>
    <row r="366" spans="1:33" s="43" customFormat="1" ht="12.75" customHeight="1">
      <c r="A366" s="266"/>
      <c r="B366" s="266"/>
      <c r="C366" s="266"/>
      <c r="D366" s="266"/>
      <c r="E366" s="266"/>
      <c r="F366" s="266"/>
      <c r="G366" s="266"/>
      <c r="H366" s="266"/>
      <c r="I366" s="266"/>
      <c r="J366" s="266"/>
      <c r="K366" s="266"/>
      <c r="L366" s="266"/>
      <c r="M366" s="266"/>
      <c r="N366" s="266"/>
      <c r="O366" s="266"/>
      <c r="P366" s="266"/>
      <c r="Q366" s="266"/>
      <c r="R366" s="266"/>
      <c r="S366" s="266"/>
      <c r="T366" s="266"/>
      <c r="U366" s="266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</row>
    <row r="367" spans="1:33" s="43" customFormat="1" ht="12.75" customHeight="1">
      <c r="A367" s="266"/>
      <c r="B367" s="266"/>
      <c r="C367" s="266"/>
      <c r="D367" s="266"/>
      <c r="E367" s="266"/>
      <c r="F367" s="266"/>
      <c r="G367" s="266"/>
      <c r="H367" s="266"/>
      <c r="I367" s="266"/>
      <c r="J367" s="266"/>
      <c r="K367" s="266"/>
      <c r="L367" s="266"/>
      <c r="M367" s="266"/>
      <c r="N367" s="266"/>
      <c r="O367" s="266"/>
      <c r="P367" s="266"/>
      <c r="Q367" s="266"/>
      <c r="R367" s="266"/>
      <c r="S367" s="266"/>
      <c r="T367" s="266"/>
      <c r="U367" s="266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</row>
    <row r="368" spans="1:33" s="43" customFormat="1" ht="12.75" customHeight="1">
      <c r="A368" s="266"/>
      <c r="B368" s="266"/>
      <c r="C368" s="266"/>
      <c r="D368" s="266"/>
      <c r="E368" s="266"/>
      <c r="F368" s="266"/>
      <c r="G368" s="266"/>
      <c r="H368" s="266"/>
      <c r="I368" s="266"/>
      <c r="J368" s="266"/>
      <c r="K368" s="266"/>
      <c r="L368" s="266"/>
      <c r="M368" s="266"/>
      <c r="N368" s="266"/>
      <c r="O368" s="266"/>
      <c r="P368" s="266"/>
      <c r="Q368" s="266"/>
      <c r="R368" s="266"/>
      <c r="S368" s="266"/>
      <c r="T368" s="266"/>
      <c r="U368" s="266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</row>
    <row r="369" spans="1:33" s="43" customFormat="1" ht="12.75" customHeight="1">
      <c r="A369" s="266"/>
      <c r="B369" s="266"/>
      <c r="C369" s="266"/>
      <c r="D369" s="266"/>
      <c r="E369" s="266"/>
      <c r="F369" s="266"/>
      <c r="G369" s="266"/>
      <c r="H369" s="266"/>
      <c r="I369" s="266"/>
      <c r="J369" s="266"/>
      <c r="K369" s="266"/>
      <c r="L369" s="266"/>
      <c r="M369" s="266"/>
      <c r="N369" s="266"/>
      <c r="O369" s="266"/>
      <c r="P369" s="266"/>
      <c r="Q369" s="266"/>
      <c r="R369" s="266"/>
      <c r="S369" s="266"/>
      <c r="T369" s="266"/>
      <c r="U369" s="266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</row>
    <row r="370" spans="1:33" s="43" customFormat="1" ht="12.75" customHeight="1">
      <c r="A370" s="266"/>
      <c r="B370" s="266"/>
      <c r="C370" s="266"/>
      <c r="D370" s="266"/>
      <c r="E370" s="266"/>
      <c r="F370" s="266"/>
      <c r="G370" s="266"/>
      <c r="H370" s="266"/>
      <c r="I370" s="266"/>
      <c r="J370" s="266"/>
      <c r="K370" s="266"/>
      <c r="L370" s="266"/>
      <c r="M370" s="266"/>
      <c r="N370" s="266"/>
      <c r="O370" s="266"/>
      <c r="P370" s="266"/>
      <c r="Q370" s="266"/>
      <c r="R370" s="266"/>
      <c r="S370" s="266"/>
      <c r="T370" s="266"/>
      <c r="U370" s="266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</row>
    <row r="371" spans="1:33" s="43" customFormat="1" ht="12.75" customHeight="1">
      <c r="A371" s="266"/>
      <c r="B371" s="266"/>
      <c r="C371" s="266"/>
      <c r="D371" s="266"/>
      <c r="E371" s="266"/>
      <c r="F371" s="266"/>
      <c r="G371" s="266"/>
      <c r="H371" s="266"/>
      <c r="I371" s="266"/>
      <c r="J371" s="266"/>
      <c r="K371" s="266"/>
      <c r="L371" s="266"/>
      <c r="M371" s="266"/>
      <c r="N371" s="266"/>
      <c r="O371" s="266"/>
      <c r="P371" s="266"/>
      <c r="Q371" s="266"/>
      <c r="R371" s="266"/>
      <c r="S371" s="266"/>
      <c r="T371" s="266"/>
      <c r="U371" s="266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</row>
    <row r="372" spans="1:33" s="43" customFormat="1" ht="12.75" customHeight="1">
      <c r="A372" s="266"/>
      <c r="B372" s="266"/>
      <c r="C372" s="266"/>
      <c r="D372" s="266"/>
      <c r="E372" s="266"/>
      <c r="F372" s="266"/>
      <c r="G372" s="266"/>
      <c r="H372" s="266"/>
      <c r="I372" s="266"/>
      <c r="J372" s="266"/>
      <c r="K372" s="266"/>
      <c r="L372" s="266"/>
      <c r="M372" s="266"/>
      <c r="N372" s="266"/>
      <c r="O372" s="266"/>
      <c r="P372" s="266"/>
      <c r="Q372" s="266"/>
      <c r="R372" s="266"/>
      <c r="S372" s="266"/>
      <c r="T372" s="266"/>
      <c r="U372" s="266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</row>
    <row r="373" spans="1:33" s="43" customFormat="1" ht="12.75" customHeight="1">
      <c r="A373" s="266"/>
      <c r="B373" s="266"/>
      <c r="C373" s="266"/>
      <c r="D373" s="266"/>
      <c r="E373" s="266"/>
      <c r="F373" s="266"/>
      <c r="G373" s="266"/>
      <c r="H373" s="266"/>
      <c r="I373" s="266"/>
      <c r="J373" s="266"/>
      <c r="K373" s="266"/>
      <c r="L373" s="266"/>
      <c r="M373" s="266"/>
      <c r="N373" s="266"/>
      <c r="O373" s="266"/>
      <c r="P373" s="266"/>
      <c r="Q373" s="266"/>
      <c r="R373" s="266"/>
      <c r="S373" s="266"/>
      <c r="T373" s="266"/>
      <c r="U373" s="266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</row>
    <row r="374" spans="1:33" s="43" customFormat="1" ht="12.75" customHeight="1">
      <c r="A374" s="266"/>
      <c r="B374" s="266"/>
      <c r="C374" s="266"/>
      <c r="D374" s="266"/>
      <c r="E374" s="266"/>
      <c r="F374" s="266"/>
      <c r="G374" s="266"/>
      <c r="H374" s="266"/>
      <c r="I374" s="266"/>
      <c r="J374" s="266"/>
      <c r="K374" s="266"/>
      <c r="L374" s="266"/>
      <c r="M374" s="266"/>
      <c r="N374" s="266"/>
      <c r="O374" s="266"/>
      <c r="P374" s="266"/>
      <c r="Q374" s="266"/>
      <c r="R374" s="266"/>
      <c r="S374" s="266"/>
      <c r="T374" s="266"/>
      <c r="U374" s="266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</row>
    <row r="375" spans="1:33" s="43" customFormat="1" ht="12.75" customHeight="1">
      <c r="A375" s="266"/>
      <c r="B375" s="266"/>
      <c r="C375" s="266"/>
      <c r="D375" s="266"/>
      <c r="E375" s="266"/>
      <c r="F375" s="266"/>
      <c r="G375" s="266"/>
      <c r="H375" s="266"/>
      <c r="I375" s="266"/>
      <c r="J375" s="266"/>
      <c r="K375" s="266"/>
      <c r="L375" s="266"/>
      <c r="M375" s="266"/>
      <c r="N375" s="266"/>
      <c r="O375" s="266"/>
      <c r="P375" s="266"/>
      <c r="Q375" s="266"/>
      <c r="R375" s="266"/>
      <c r="S375" s="266"/>
      <c r="T375" s="266"/>
      <c r="U375" s="266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</row>
    <row r="376" spans="1:33" s="43" customFormat="1" ht="12.75" customHeight="1">
      <c r="A376" s="266"/>
      <c r="B376" s="266"/>
      <c r="C376" s="266"/>
      <c r="D376" s="266"/>
      <c r="E376" s="266"/>
      <c r="F376" s="266"/>
      <c r="G376" s="266"/>
      <c r="H376" s="266"/>
      <c r="I376" s="266"/>
      <c r="J376" s="266"/>
      <c r="K376" s="266"/>
      <c r="L376" s="266"/>
      <c r="M376" s="266"/>
      <c r="N376" s="266"/>
      <c r="O376" s="266"/>
      <c r="P376" s="266"/>
      <c r="Q376" s="266"/>
      <c r="R376" s="266"/>
      <c r="S376" s="266"/>
      <c r="T376" s="266"/>
      <c r="U376" s="266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</row>
    <row r="377" spans="1:33" s="43" customFormat="1" ht="12.75" customHeight="1">
      <c r="A377" s="266"/>
      <c r="B377" s="266"/>
      <c r="C377" s="266"/>
      <c r="D377" s="266"/>
      <c r="E377" s="266"/>
      <c r="F377" s="266"/>
      <c r="G377" s="266"/>
      <c r="H377" s="266"/>
      <c r="I377" s="266"/>
      <c r="J377" s="266"/>
      <c r="K377" s="266"/>
      <c r="L377" s="266"/>
      <c r="M377" s="266"/>
      <c r="N377" s="266"/>
      <c r="O377" s="266"/>
      <c r="P377" s="266"/>
      <c r="Q377" s="266"/>
      <c r="R377" s="266"/>
      <c r="S377" s="266"/>
      <c r="T377" s="266"/>
      <c r="U377" s="266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</row>
    <row r="378" spans="1:33" s="43" customFormat="1" ht="12.75" customHeight="1">
      <c r="A378" s="266"/>
      <c r="B378" s="266"/>
      <c r="C378" s="266"/>
      <c r="D378" s="266"/>
      <c r="E378" s="266"/>
      <c r="F378" s="266"/>
      <c r="G378" s="266"/>
      <c r="H378" s="266"/>
      <c r="I378" s="266"/>
      <c r="J378" s="266"/>
      <c r="K378" s="266"/>
      <c r="L378" s="266"/>
      <c r="M378" s="266"/>
      <c r="N378" s="266"/>
      <c r="O378" s="266"/>
      <c r="P378" s="266"/>
      <c r="Q378" s="266"/>
      <c r="R378" s="266"/>
      <c r="S378" s="266"/>
      <c r="T378" s="266"/>
      <c r="U378" s="266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</row>
    <row r="379" spans="1:33" s="43" customFormat="1" ht="12.75" customHeight="1">
      <c r="A379" s="266"/>
      <c r="B379" s="266"/>
      <c r="C379" s="266"/>
      <c r="D379" s="266"/>
      <c r="E379" s="266"/>
      <c r="F379" s="266"/>
      <c r="G379" s="266"/>
      <c r="H379" s="266"/>
      <c r="I379" s="266"/>
      <c r="J379" s="266"/>
      <c r="K379" s="266"/>
      <c r="L379" s="266"/>
      <c r="M379" s="266"/>
      <c r="N379" s="266"/>
      <c r="O379" s="266"/>
      <c r="P379" s="266"/>
      <c r="Q379" s="266"/>
      <c r="R379" s="266"/>
      <c r="S379" s="266"/>
      <c r="T379" s="266"/>
      <c r="U379" s="266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</row>
    <row r="380" spans="1:33" s="43" customFormat="1" ht="12.75" customHeight="1">
      <c r="A380" s="266"/>
      <c r="B380" s="266"/>
      <c r="C380" s="266"/>
      <c r="D380" s="266"/>
      <c r="E380" s="266"/>
      <c r="F380" s="266"/>
      <c r="G380" s="266"/>
      <c r="H380" s="266"/>
      <c r="I380" s="266"/>
      <c r="J380" s="266"/>
      <c r="K380" s="266"/>
      <c r="L380" s="266"/>
      <c r="M380" s="266"/>
      <c r="N380" s="266"/>
      <c r="O380" s="266"/>
      <c r="P380" s="266"/>
      <c r="Q380" s="266"/>
      <c r="R380" s="266"/>
      <c r="S380" s="266"/>
      <c r="T380" s="266"/>
      <c r="U380" s="266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</row>
    <row r="381" spans="1:33" s="43" customFormat="1" ht="12.75" customHeight="1">
      <c r="A381" s="266"/>
      <c r="B381" s="266"/>
      <c r="C381" s="266"/>
      <c r="D381" s="266"/>
      <c r="E381" s="266"/>
      <c r="F381" s="266"/>
      <c r="G381" s="266"/>
      <c r="H381" s="266"/>
      <c r="I381" s="266"/>
      <c r="J381" s="266"/>
      <c r="K381" s="266"/>
      <c r="L381" s="266"/>
      <c r="M381" s="266"/>
      <c r="N381" s="266"/>
      <c r="O381" s="266"/>
      <c r="P381" s="266"/>
      <c r="Q381" s="266"/>
      <c r="R381" s="266"/>
      <c r="S381" s="266"/>
      <c r="T381" s="266"/>
      <c r="U381" s="266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</row>
    <row r="382" spans="1:33" s="43" customFormat="1" ht="3.75" customHeight="1">
      <c r="A382" s="451"/>
      <c r="B382" s="451"/>
      <c r="C382" s="451"/>
      <c r="D382" s="451"/>
      <c r="E382" s="451"/>
      <c r="F382" s="451"/>
      <c r="G382" s="451"/>
      <c r="H382" s="451"/>
      <c r="I382" s="451"/>
      <c r="J382" s="451"/>
      <c r="K382" s="451"/>
      <c r="L382" s="451"/>
      <c r="M382" s="451"/>
      <c r="N382" s="451"/>
      <c r="O382" s="451"/>
      <c r="P382" s="451"/>
      <c r="Q382" s="451"/>
      <c r="R382" s="451"/>
      <c r="S382" s="451"/>
      <c r="T382" s="451"/>
      <c r="U382" s="451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</row>
    <row r="383" spans="1:33" s="255" customFormat="1" ht="23.25" customHeight="1">
      <c r="A383" s="517" t="s">
        <v>317</v>
      </c>
      <c r="B383" s="518"/>
      <c r="C383" s="518"/>
      <c r="D383" s="518"/>
      <c r="E383" s="518"/>
      <c r="F383" s="518"/>
      <c r="G383" s="518"/>
      <c r="H383" s="518"/>
      <c r="I383" s="518"/>
      <c r="J383" s="518"/>
      <c r="K383" s="518"/>
      <c r="L383" s="518"/>
      <c r="M383" s="518"/>
      <c r="N383" s="518"/>
      <c r="O383" s="518"/>
      <c r="P383" s="518"/>
      <c r="Q383" s="518"/>
      <c r="R383" s="518"/>
      <c r="S383" s="518"/>
      <c r="T383" s="518"/>
      <c r="U383" s="519"/>
    </row>
    <row r="384" spans="1:33" ht="5.0999999999999996" customHeight="1" thickBot="1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43"/>
    </row>
    <row r="385" spans="1:33" ht="33.75" customHeight="1">
      <c r="A385" s="573" t="s">
        <v>164</v>
      </c>
      <c r="B385" s="548" t="s">
        <v>49</v>
      </c>
      <c r="C385" s="538"/>
      <c r="D385" s="554" t="s">
        <v>175</v>
      </c>
      <c r="E385" s="583" t="s">
        <v>185</v>
      </c>
      <c r="F385" s="556" t="s">
        <v>177</v>
      </c>
      <c r="G385" s="556" t="s">
        <v>178</v>
      </c>
      <c r="H385" s="556" t="s">
        <v>179</v>
      </c>
      <c r="I385" s="556" t="s">
        <v>186</v>
      </c>
      <c r="J385" s="530" t="s">
        <v>162</v>
      </c>
      <c r="K385" s="559"/>
      <c r="L385" s="558"/>
      <c r="M385" s="526" t="s">
        <v>184</v>
      </c>
      <c r="N385" s="526"/>
      <c r="O385" s="581" t="s">
        <v>155</v>
      </c>
      <c r="P385" s="532" t="s">
        <v>176</v>
      </c>
      <c r="Q385" s="533"/>
      <c r="R385" s="585" t="s">
        <v>183</v>
      </c>
      <c r="S385" s="544" t="s">
        <v>165</v>
      </c>
      <c r="T385" s="545"/>
      <c r="U385" s="520" t="s">
        <v>316</v>
      </c>
    </row>
    <row r="386" spans="1:33" ht="24" customHeight="1">
      <c r="A386" s="574"/>
      <c r="B386" s="322" t="s">
        <v>173</v>
      </c>
      <c r="C386" s="323" t="s">
        <v>154</v>
      </c>
      <c r="D386" s="555"/>
      <c r="E386" s="584"/>
      <c r="F386" s="557"/>
      <c r="G386" s="557"/>
      <c r="H386" s="557"/>
      <c r="I386" s="557"/>
      <c r="J386" s="402" t="s">
        <v>180</v>
      </c>
      <c r="K386" s="402" t="s">
        <v>181</v>
      </c>
      <c r="L386" s="402" t="s">
        <v>182</v>
      </c>
      <c r="M386" s="401" t="s">
        <v>173</v>
      </c>
      <c r="N386" s="401" t="s">
        <v>154</v>
      </c>
      <c r="O386" s="582"/>
      <c r="P386" s="320" t="s">
        <v>173</v>
      </c>
      <c r="Q386" s="321" t="s">
        <v>154</v>
      </c>
      <c r="R386" s="586"/>
      <c r="S386" s="318" t="s">
        <v>174</v>
      </c>
      <c r="T386" s="319" t="s">
        <v>154</v>
      </c>
      <c r="U386" s="521"/>
    </row>
    <row r="387" spans="1:33" ht="12.75" customHeight="1">
      <c r="A387" s="575"/>
      <c r="B387" s="273" t="s">
        <v>82</v>
      </c>
      <c r="C387" s="265" t="s">
        <v>166</v>
      </c>
      <c r="D387" s="274" t="s">
        <v>167</v>
      </c>
      <c r="E387" s="273" t="s">
        <v>87</v>
      </c>
      <c r="F387" s="265" t="s">
        <v>79</v>
      </c>
      <c r="G387" s="265" t="s">
        <v>80</v>
      </c>
      <c r="H387" s="265" t="s">
        <v>153</v>
      </c>
      <c r="I387" s="265" t="s">
        <v>161</v>
      </c>
      <c r="J387" s="265" t="s">
        <v>163</v>
      </c>
      <c r="K387" s="265" t="s">
        <v>83</v>
      </c>
      <c r="L387" s="265" t="s">
        <v>187</v>
      </c>
      <c r="M387" s="265" t="s">
        <v>188</v>
      </c>
      <c r="N387" s="265" t="s">
        <v>81</v>
      </c>
      <c r="O387" s="274" t="s">
        <v>189</v>
      </c>
      <c r="P387" s="273" t="s">
        <v>85</v>
      </c>
      <c r="Q387" s="265" t="s">
        <v>190</v>
      </c>
      <c r="R387" s="274" t="s">
        <v>191</v>
      </c>
      <c r="S387" s="273" t="s">
        <v>192</v>
      </c>
      <c r="T387" s="265" t="s">
        <v>193</v>
      </c>
      <c r="U387" s="274" t="s">
        <v>194</v>
      </c>
    </row>
    <row r="388" spans="1:33" ht="22.5" customHeight="1">
      <c r="A388" s="289" t="s">
        <v>172</v>
      </c>
      <c r="B388" s="325">
        <f>SUM(B389:B395)</f>
        <v>7301</v>
      </c>
      <c r="C388" s="349">
        <f t="shared" ref="C388:D388" si="59">SUM(C389:C395)</f>
        <v>3432</v>
      </c>
      <c r="D388" s="327">
        <f t="shared" si="59"/>
        <v>10733</v>
      </c>
      <c r="E388" s="295">
        <f>SUM(E389:E395)</f>
        <v>268</v>
      </c>
      <c r="F388" s="296">
        <f>SUM(F389:F395)</f>
        <v>617</v>
      </c>
      <c r="G388" s="296">
        <f t="shared" ref="G388:O388" si="60">SUM(G389:G395)</f>
        <v>2</v>
      </c>
      <c r="H388" s="296">
        <f t="shared" si="60"/>
        <v>6</v>
      </c>
      <c r="I388" s="296">
        <f t="shared" si="60"/>
        <v>38</v>
      </c>
      <c r="J388" s="296">
        <f t="shared" si="60"/>
        <v>71</v>
      </c>
      <c r="K388" s="296">
        <f t="shared" si="60"/>
        <v>7</v>
      </c>
      <c r="L388" s="296">
        <f t="shared" si="60"/>
        <v>17</v>
      </c>
      <c r="M388" s="296">
        <f t="shared" si="60"/>
        <v>1026</v>
      </c>
      <c r="N388" s="296">
        <f t="shared" si="60"/>
        <v>104</v>
      </c>
      <c r="O388" s="355">
        <f t="shared" si="60"/>
        <v>1130</v>
      </c>
      <c r="P388" s="331">
        <f>SUM(P389:P395)</f>
        <v>88</v>
      </c>
      <c r="Q388" s="333">
        <f t="shared" ref="Q388:R388" si="61">SUM(Q389:Q395)</f>
        <v>99</v>
      </c>
      <c r="R388" s="332">
        <f t="shared" si="61"/>
        <v>187</v>
      </c>
      <c r="S388" s="347">
        <f>SUM(S389:S395)</f>
        <v>6187</v>
      </c>
      <c r="T388" s="348">
        <f t="shared" ref="T388:U388" si="62">SUM(T389:T395)</f>
        <v>3229</v>
      </c>
      <c r="U388" s="335">
        <f t="shared" si="62"/>
        <v>9416</v>
      </c>
    </row>
    <row r="389" spans="1:33" s="251" customFormat="1" ht="17.25" customHeight="1">
      <c r="A389" s="290" t="s">
        <v>207</v>
      </c>
      <c r="B389" s="277">
        <v>1564</v>
      </c>
      <c r="C389" s="257">
        <v>688</v>
      </c>
      <c r="D389" s="278">
        <f t="shared" ref="D389:D395" si="63">SUM(B389:C389)</f>
        <v>2252</v>
      </c>
      <c r="E389" s="298">
        <v>53</v>
      </c>
      <c r="F389" s="299">
        <v>162</v>
      </c>
      <c r="G389" s="299">
        <v>1</v>
      </c>
      <c r="H389" s="299">
        <v>1</v>
      </c>
      <c r="I389" s="299">
        <v>2</v>
      </c>
      <c r="J389" s="299">
        <v>1</v>
      </c>
      <c r="K389" s="299">
        <v>0</v>
      </c>
      <c r="L389" s="299">
        <v>0</v>
      </c>
      <c r="M389" s="299">
        <f>SUM(E389:L389)</f>
        <v>220</v>
      </c>
      <c r="N389" s="299">
        <v>86</v>
      </c>
      <c r="O389" s="300">
        <f>SUM(M389:N389)</f>
        <v>306</v>
      </c>
      <c r="P389" s="284">
        <v>69</v>
      </c>
      <c r="Q389" s="258">
        <v>10</v>
      </c>
      <c r="R389" s="285">
        <f>SUM(P389:Q389)</f>
        <v>79</v>
      </c>
      <c r="S389" s="308">
        <f t="shared" ref="S389:T395" si="64">+B389-M389-P389</f>
        <v>1275</v>
      </c>
      <c r="T389" s="309">
        <f t="shared" si="64"/>
        <v>592</v>
      </c>
      <c r="U389" s="310">
        <f t="shared" ref="U389:U395" si="65">+S389+T389</f>
        <v>1867</v>
      </c>
      <c r="V389" s="252"/>
      <c r="W389" s="252"/>
      <c r="X389" s="252"/>
      <c r="Y389" s="252"/>
      <c r="Z389" s="252"/>
      <c r="AA389" s="252"/>
      <c r="AB389" s="252"/>
      <c r="AC389" s="252"/>
      <c r="AD389" s="252"/>
      <c r="AE389" s="252"/>
      <c r="AF389" s="252"/>
      <c r="AG389" s="252"/>
    </row>
    <row r="390" spans="1:33" s="251" customFormat="1" ht="17.25" customHeight="1">
      <c r="A390" s="290" t="s">
        <v>208</v>
      </c>
      <c r="B390" s="277">
        <v>809</v>
      </c>
      <c r="C390" s="257">
        <v>587</v>
      </c>
      <c r="D390" s="278">
        <f t="shared" si="63"/>
        <v>1396</v>
      </c>
      <c r="E390" s="298">
        <v>20</v>
      </c>
      <c r="F390" s="299">
        <v>71</v>
      </c>
      <c r="G390" s="299">
        <v>0</v>
      </c>
      <c r="H390" s="299">
        <v>0</v>
      </c>
      <c r="I390" s="299">
        <v>9</v>
      </c>
      <c r="J390" s="299">
        <v>5</v>
      </c>
      <c r="K390" s="299">
        <v>1</v>
      </c>
      <c r="L390" s="299">
        <v>2</v>
      </c>
      <c r="M390" s="299">
        <f t="shared" ref="M390:M395" si="66">SUM(E390:L390)</f>
        <v>108</v>
      </c>
      <c r="N390" s="299">
        <v>2</v>
      </c>
      <c r="O390" s="300">
        <f t="shared" ref="O390:O395" si="67">SUM(M390:N390)</f>
        <v>110</v>
      </c>
      <c r="P390" s="284">
        <v>0</v>
      </c>
      <c r="Q390" s="258">
        <v>0</v>
      </c>
      <c r="R390" s="285">
        <f t="shared" ref="R390:R395" si="68">SUM(P390:Q390)</f>
        <v>0</v>
      </c>
      <c r="S390" s="308">
        <f t="shared" si="64"/>
        <v>701</v>
      </c>
      <c r="T390" s="309">
        <f t="shared" si="64"/>
        <v>585</v>
      </c>
      <c r="U390" s="310">
        <f t="shared" si="65"/>
        <v>1286</v>
      </c>
      <c r="V390" s="252"/>
      <c r="W390" s="252"/>
      <c r="X390" s="252"/>
      <c r="Y390" s="252"/>
      <c r="Z390" s="252"/>
      <c r="AA390" s="252"/>
      <c r="AB390" s="252"/>
      <c r="AC390" s="252"/>
      <c r="AD390" s="252"/>
      <c r="AE390" s="252"/>
      <c r="AF390" s="252"/>
      <c r="AG390" s="252"/>
    </row>
    <row r="391" spans="1:33" s="251" customFormat="1" ht="17.25" customHeight="1">
      <c r="A391" s="290" t="s">
        <v>211</v>
      </c>
      <c r="B391" s="277">
        <v>733</v>
      </c>
      <c r="C391" s="257">
        <v>261</v>
      </c>
      <c r="D391" s="278">
        <f t="shared" si="63"/>
        <v>994</v>
      </c>
      <c r="E391" s="298">
        <v>31</v>
      </c>
      <c r="F391" s="299">
        <v>129</v>
      </c>
      <c r="G391" s="299">
        <v>0</v>
      </c>
      <c r="H391" s="299">
        <v>0</v>
      </c>
      <c r="I391" s="299">
        <v>5</v>
      </c>
      <c r="J391" s="299">
        <v>5</v>
      </c>
      <c r="K391" s="299">
        <v>1</v>
      </c>
      <c r="L391" s="299">
        <v>1</v>
      </c>
      <c r="M391" s="299">
        <f t="shared" si="66"/>
        <v>172</v>
      </c>
      <c r="N391" s="299">
        <v>1</v>
      </c>
      <c r="O391" s="300">
        <f t="shared" si="67"/>
        <v>173</v>
      </c>
      <c r="P391" s="284">
        <v>1</v>
      </c>
      <c r="Q391" s="258">
        <v>2</v>
      </c>
      <c r="R391" s="285">
        <f t="shared" si="68"/>
        <v>3</v>
      </c>
      <c r="S391" s="308">
        <f t="shared" si="64"/>
        <v>560</v>
      </c>
      <c r="T391" s="309">
        <f t="shared" si="64"/>
        <v>258</v>
      </c>
      <c r="U391" s="310">
        <f t="shared" si="65"/>
        <v>818</v>
      </c>
      <c r="V391" s="252"/>
      <c r="W391" s="252"/>
      <c r="X391" s="252"/>
      <c r="Y391" s="252"/>
      <c r="Z391" s="252"/>
      <c r="AA391" s="252"/>
      <c r="AB391" s="252"/>
      <c r="AC391" s="252"/>
      <c r="AD391" s="252"/>
      <c r="AE391" s="252"/>
      <c r="AF391" s="252"/>
      <c r="AG391" s="252"/>
    </row>
    <row r="392" spans="1:33" s="251" customFormat="1" ht="17.25" customHeight="1">
      <c r="A392" s="290" t="s">
        <v>212</v>
      </c>
      <c r="B392" s="277">
        <v>1402</v>
      </c>
      <c r="C392" s="257">
        <v>564</v>
      </c>
      <c r="D392" s="278">
        <f t="shared" si="63"/>
        <v>1966</v>
      </c>
      <c r="E392" s="298">
        <v>61</v>
      </c>
      <c r="F392" s="299">
        <v>61</v>
      </c>
      <c r="G392" s="299">
        <v>0</v>
      </c>
      <c r="H392" s="299">
        <v>2</v>
      </c>
      <c r="I392" s="299">
        <v>5</v>
      </c>
      <c r="J392" s="299">
        <v>18</v>
      </c>
      <c r="K392" s="299">
        <v>1</v>
      </c>
      <c r="L392" s="299">
        <v>7</v>
      </c>
      <c r="M392" s="299">
        <f t="shared" si="66"/>
        <v>155</v>
      </c>
      <c r="N392" s="299">
        <v>0</v>
      </c>
      <c r="O392" s="300">
        <f t="shared" si="67"/>
        <v>155</v>
      </c>
      <c r="P392" s="284">
        <v>9</v>
      </c>
      <c r="Q392" s="258">
        <v>0</v>
      </c>
      <c r="R392" s="285">
        <f t="shared" si="68"/>
        <v>9</v>
      </c>
      <c r="S392" s="308">
        <f t="shared" si="64"/>
        <v>1238</v>
      </c>
      <c r="T392" s="309">
        <f t="shared" si="64"/>
        <v>564</v>
      </c>
      <c r="U392" s="310">
        <f t="shared" si="65"/>
        <v>1802</v>
      </c>
      <c r="V392" s="252"/>
      <c r="W392" s="252"/>
      <c r="X392" s="252"/>
      <c r="Y392" s="252"/>
      <c r="Z392" s="252"/>
      <c r="AA392" s="252"/>
      <c r="AB392" s="252"/>
      <c r="AC392" s="252"/>
      <c r="AD392" s="252"/>
      <c r="AE392" s="252"/>
      <c r="AF392" s="252"/>
      <c r="AG392" s="252"/>
    </row>
    <row r="393" spans="1:33" s="251" customFormat="1" ht="17.25" customHeight="1">
      <c r="A393" s="290" t="s">
        <v>210</v>
      </c>
      <c r="B393" s="277">
        <v>1421</v>
      </c>
      <c r="C393" s="257">
        <v>682</v>
      </c>
      <c r="D393" s="278">
        <f t="shared" si="63"/>
        <v>2103</v>
      </c>
      <c r="E393" s="298">
        <v>73</v>
      </c>
      <c r="F393" s="299">
        <v>55</v>
      </c>
      <c r="G393" s="299">
        <v>0</v>
      </c>
      <c r="H393" s="299">
        <v>3</v>
      </c>
      <c r="I393" s="299">
        <v>10</v>
      </c>
      <c r="J393" s="299">
        <v>14</v>
      </c>
      <c r="K393" s="299">
        <v>2</v>
      </c>
      <c r="L393" s="299">
        <v>0</v>
      </c>
      <c r="M393" s="299">
        <f t="shared" si="66"/>
        <v>157</v>
      </c>
      <c r="N393" s="299">
        <v>2</v>
      </c>
      <c r="O393" s="300">
        <f t="shared" si="67"/>
        <v>159</v>
      </c>
      <c r="P393" s="284">
        <v>1</v>
      </c>
      <c r="Q393" s="258">
        <v>1</v>
      </c>
      <c r="R393" s="285">
        <f t="shared" si="68"/>
        <v>2</v>
      </c>
      <c r="S393" s="308">
        <f t="shared" si="64"/>
        <v>1263</v>
      </c>
      <c r="T393" s="309">
        <f t="shared" si="64"/>
        <v>679</v>
      </c>
      <c r="U393" s="310">
        <f t="shared" si="65"/>
        <v>1942</v>
      </c>
      <c r="V393" s="252"/>
      <c r="W393" s="252"/>
      <c r="X393" s="252"/>
      <c r="Y393" s="252"/>
      <c r="Z393" s="252"/>
      <c r="AA393" s="252"/>
      <c r="AB393" s="252"/>
      <c r="AC393" s="252"/>
      <c r="AD393" s="252"/>
      <c r="AE393" s="252"/>
      <c r="AF393" s="252"/>
      <c r="AG393" s="252"/>
    </row>
    <row r="394" spans="1:33" s="251" customFormat="1" ht="17.25" customHeight="1">
      <c r="A394" s="290" t="s">
        <v>213</v>
      </c>
      <c r="B394" s="277">
        <v>1015</v>
      </c>
      <c r="C394" s="257">
        <v>427</v>
      </c>
      <c r="D394" s="278">
        <f t="shared" si="63"/>
        <v>1442</v>
      </c>
      <c r="E394" s="298">
        <v>29</v>
      </c>
      <c r="F394" s="299">
        <v>96</v>
      </c>
      <c r="G394" s="299">
        <v>1</v>
      </c>
      <c r="H394" s="299">
        <v>0</v>
      </c>
      <c r="I394" s="299">
        <v>5</v>
      </c>
      <c r="J394" s="299">
        <v>28</v>
      </c>
      <c r="K394" s="299">
        <v>2</v>
      </c>
      <c r="L394" s="299">
        <v>7</v>
      </c>
      <c r="M394" s="299">
        <f t="shared" si="66"/>
        <v>168</v>
      </c>
      <c r="N394" s="299">
        <v>10</v>
      </c>
      <c r="O394" s="300">
        <f t="shared" si="67"/>
        <v>178</v>
      </c>
      <c r="P394" s="284">
        <v>1</v>
      </c>
      <c r="Q394" s="258">
        <v>85</v>
      </c>
      <c r="R394" s="285">
        <f t="shared" si="68"/>
        <v>86</v>
      </c>
      <c r="S394" s="308">
        <f t="shared" si="64"/>
        <v>846</v>
      </c>
      <c r="T394" s="309">
        <f t="shared" si="64"/>
        <v>332</v>
      </c>
      <c r="U394" s="310">
        <f t="shared" si="65"/>
        <v>1178</v>
      </c>
      <c r="V394" s="252"/>
      <c r="W394" s="252"/>
      <c r="X394" s="252"/>
      <c r="Y394" s="252"/>
      <c r="Z394" s="252"/>
      <c r="AA394" s="252"/>
      <c r="AB394" s="252"/>
      <c r="AC394" s="252"/>
      <c r="AD394" s="252"/>
      <c r="AE394" s="252"/>
      <c r="AF394" s="252"/>
      <c r="AG394" s="252"/>
    </row>
    <row r="395" spans="1:33" s="251" customFormat="1" ht="17.25" customHeight="1" thickBot="1">
      <c r="A395" s="291" t="s">
        <v>209</v>
      </c>
      <c r="B395" s="279">
        <v>357</v>
      </c>
      <c r="C395" s="280">
        <v>223</v>
      </c>
      <c r="D395" s="281">
        <f t="shared" si="63"/>
        <v>580</v>
      </c>
      <c r="E395" s="301">
        <v>1</v>
      </c>
      <c r="F395" s="302">
        <v>43</v>
      </c>
      <c r="G395" s="302">
        <v>0</v>
      </c>
      <c r="H395" s="302">
        <v>0</v>
      </c>
      <c r="I395" s="302">
        <v>2</v>
      </c>
      <c r="J395" s="302">
        <v>0</v>
      </c>
      <c r="K395" s="302">
        <v>0</v>
      </c>
      <c r="L395" s="302">
        <v>0</v>
      </c>
      <c r="M395" s="302">
        <f t="shared" si="66"/>
        <v>46</v>
      </c>
      <c r="N395" s="302">
        <v>3</v>
      </c>
      <c r="O395" s="303">
        <f t="shared" si="67"/>
        <v>49</v>
      </c>
      <c r="P395" s="286">
        <v>7</v>
      </c>
      <c r="Q395" s="287">
        <v>1</v>
      </c>
      <c r="R395" s="288">
        <f t="shared" si="68"/>
        <v>8</v>
      </c>
      <c r="S395" s="311">
        <f t="shared" si="64"/>
        <v>304</v>
      </c>
      <c r="T395" s="312">
        <f t="shared" si="64"/>
        <v>219</v>
      </c>
      <c r="U395" s="313">
        <f t="shared" si="65"/>
        <v>523</v>
      </c>
      <c r="V395" s="252"/>
      <c r="W395" s="252"/>
      <c r="X395" s="252"/>
      <c r="Y395" s="252"/>
      <c r="Z395" s="252"/>
      <c r="AA395" s="252"/>
      <c r="AB395" s="252"/>
      <c r="AC395" s="252"/>
      <c r="AD395" s="252"/>
      <c r="AE395" s="252"/>
      <c r="AF395" s="252"/>
      <c r="AG395" s="252"/>
    </row>
    <row r="396" spans="1:33" s="43" customFormat="1" ht="12.75" customHeight="1">
      <c r="A396" s="516" t="s">
        <v>315</v>
      </c>
      <c r="B396" s="516"/>
      <c r="C396" s="516"/>
      <c r="D396" s="516"/>
      <c r="E396" s="516"/>
      <c r="F396" s="516"/>
      <c r="G396" s="516"/>
      <c r="H396" s="516"/>
      <c r="I396" s="516"/>
      <c r="J396" s="516"/>
      <c r="K396" s="516"/>
      <c r="L396" s="516"/>
      <c r="M396" s="516"/>
      <c r="N396" s="516"/>
      <c r="O396" s="516"/>
      <c r="P396" s="516"/>
      <c r="Q396" s="516"/>
      <c r="R396" s="516"/>
      <c r="S396" s="516"/>
      <c r="T396" s="516"/>
      <c r="U396" s="516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</row>
    <row r="397" spans="1:33" s="43" customFormat="1" ht="10.5" customHeight="1">
      <c r="A397" s="572"/>
      <c r="B397" s="572"/>
      <c r="C397" s="572"/>
      <c r="D397" s="572"/>
      <c r="E397" s="572"/>
      <c r="F397" s="572"/>
      <c r="G397" s="572"/>
      <c r="H397" s="572"/>
      <c r="I397" s="250"/>
      <c r="J397" s="250"/>
      <c r="K397" s="250"/>
      <c r="L397" s="250"/>
      <c r="M397" s="250"/>
      <c r="N397" s="250"/>
      <c r="O397" s="250"/>
      <c r="P397" s="250"/>
      <c r="Q397" s="250"/>
      <c r="R397" s="250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</row>
    <row r="398" spans="1:33" s="43" customFormat="1" ht="10.5" customHeight="1">
      <c r="A398" s="249"/>
      <c r="B398" s="250"/>
      <c r="C398" s="250"/>
      <c r="D398" s="250"/>
      <c r="E398" s="250"/>
      <c r="F398" s="250"/>
      <c r="G398" s="250"/>
      <c r="H398" s="250"/>
      <c r="I398" s="250"/>
      <c r="J398" s="250"/>
      <c r="K398" s="250"/>
      <c r="L398" s="250"/>
      <c r="M398" s="250"/>
      <c r="N398" s="250"/>
      <c r="O398" s="250"/>
      <c r="P398" s="250"/>
      <c r="Q398" s="250"/>
      <c r="R398" s="250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</row>
    <row r="399" spans="1:33" s="43" customFormat="1" ht="10.5" customHeight="1">
      <c r="A399" s="249"/>
      <c r="B399" s="250"/>
      <c r="C399" s="250"/>
      <c r="D399" s="250"/>
      <c r="E399" s="250"/>
      <c r="F399" s="250"/>
      <c r="G399" s="250"/>
      <c r="H399" s="250"/>
      <c r="I399" s="250"/>
      <c r="J399" s="250"/>
      <c r="K399" s="250"/>
      <c r="L399" s="250"/>
      <c r="M399" s="250"/>
      <c r="N399" s="250"/>
      <c r="O399" s="250"/>
      <c r="P399" s="250"/>
      <c r="Q399" s="250"/>
      <c r="R399" s="250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</row>
    <row r="400" spans="1:33" s="43" customFormat="1" ht="10.5" customHeight="1">
      <c r="A400" s="249"/>
      <c r="B400" s="250"/>
      <c r="C400" s="250"/>
      <c r="D400" s="250"/>
      <c r="E400" s="250"/>
      <c r="F400" s="250"/>
      <c r="G400" s="250"/>
      <c r="H400" s="250"/>
      <c r="I400" s="250"/>
      <c r="J400" s="250"/>
      <c r="K400" s="250"/>
      <c r="L400" s="250"/>
      <c r="M400" s="250"/>
      <c r="N400" s="250"/>
      <c r="O400" s="250"/>
      <c r="P400" s="250"/>
      <c r="Q400" s="250"/>
      <c r="R400" s="250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</row>
    <row r="401" spans="1:33" s="43" customFormat="1" ht="10.5" customHeight="1">
      <c r="A401" s="249"/>
      <c r="B401" s="250"/>
      <c r="C401" s="250"/>
      <c r="D401" s="250"/>
      <c r="E401" s="250"/>
      <c r="F401" s="250"/>
      <c r="G401" s="250"/>
      <c r="H401" s="250"/>
      <c r="I401" s="250"/>
      <c r="J401" s="250"/>
      <c r="K401" s="250"/>
      <c r="L401" s="250"/>
      <c r="M401" s="250"/>
      <c r="N401" s="250"/>
      <c r="O401" s="250"/>
      <c r="P401" s="250"/>
      <c r="Q401" s="250"/>
      <c r="R401" s="250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</row>
    <row r="402" spans="1:33" s="43" customFormat="1" ht="10.5" customHeight="1">
      <c r="A402" s="249"/>
      <c r="B402" s="250"/>
      <c r="C402" s="250"/>
      <c r="D402" s="250"/>
      <c r="E402" s="250"/>
      <c r="F402" s="250"/>
      <c r="G402" s="250"/>
      <c r="H402" s="250"/>
      <c r="I402" s="250"/>
      <c r="J402" s="250"/>
      <c r="K402" s="250"/>
      <c r="L402" s="250"/>
      <c r="M402" s="250"/>
      <c r="N402" s="250"/>
      <c r="O402" s="250"/>
      <c r="P402" s="250"/>
      <c r="Q402" s="250"/>
      <c r="R402" s="250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</row>
    <row r="403" spans="1:33" s="43" customFormat="1" ht="10.5" customHeight="1">
      <c r="A403" s="249"/>
      <c r="B403" s="250"/>
      <c r="C403" s="250"/>
      <c r="D403" s="250"/>
      <c r="E403" s="250"/>
      <c r="F403" s="250"/>
      <c r="G403" s="250"/>
      <c r="H403" s="250"/>
      <c r="I403" s="250"/>
      <c r="J403" s="250"/>
      <c r="K403" s="250"/>
      <c r="L403" s="250"/>
      <c r="M403" s="250"/>
      <c r="N403" s="250"/>
      <c r="O403" s="250"/>
      <c r="P403" s="250"/>
      <c r="Q403" s="250"/>
      <c r="R403" s="250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</row>
    <row r="404" spans="1:33" s="43" customFormat="1" ht="10.5" customHeight="1">
      <c r="A404" s="249"/>
      <c r="B404" s="250"/>
      <c r="C404" s="250"/>
      <c r="D404" s="250"/>
      <c r="E404" s="250"/>
      <c r="F404" s="250"/>
      <c r="G404" s="250"/>
      <c r="H404" s="250"/>
      <c r="I404" s="250"/>
      <c r="J404" s="250"/>
      <c r="K404" s="250"/>
      <c r="L404" s="250"/>
      <c r="M404" s="250"/>
      <c r="N404" s="250"/>
      <c r="O404" s="250"/>
      <c r="P404" s="250"/>
      <c r="Q404" s="250"/>
      <c r="R404" s="250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</row>
    <row r="405" spans="1:33" s="43" customFormat="1" ht="10.5" customHeight="1">
      <c r="A405" s="249"/>
      <c r="B405" s="250"/>
      <c r="C405" s="250"/>
      <c r="D405" s="250"/>
      <c r="E405" s="250"/>
      <c r="F405" s="250"/>
      <c r="G405" s="250"/>
      <c r="H405" s="250"/>
      <c r="I405" s="250"/>
      <c r="J405" s="250"/>
      <c r="K405" s="250"/>
      <c r="L405" s="250"/>
      <c r="M405" s="250"/>
      <c r="N405" s="250"/>
      <c r="O405" s="250"/>
      <c r="P405" s="250"/>
      <c r="Q405" s="250"/>
      <c r="R405" s="250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</row>
    <row r="406" spans="1:33" s="43" customFormat="1" ht="10.5" customHeight="1">
      <c r="A406" s="249"/>
      <c r="B406" s="250"/>
      <c r="C406" s="250"/>
      <c r="D406" s="250"/>
      <c r="E406" s="250"/>
      <c r="F406" s="250"/>
      <c r="G406" s="250"/>
      <c r="H406" s="250"/>
      <c r="I406" s="250"/>
      <c r="J406" s="250"/>
      <c r="K406" s="250"/>
      <c r="L406" s="250"/>
      <c r="M406" s="250"/>
      <c r="N406" s="250"/>
      <c r="O406" s="250"/>
      <c r="P406" s="250"/>
      <c r="Q406" s="250"/>
      <c r="R406" s="250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</row>
    <row r="407" spans="1:33" s="43" customFormat="1" ht="10.5" customHeight="1">
      <c r="A407" s="249"/>
      <c r="B407" s="250"/>
      <c r="C407" s="250"/>
      <c r="D407" s="250"/>
      <c r="E407" s="250"/>
      <c r="F407" s="250"/>
      <c r="G407" s="250"/>
      <c r="H407" s="250"/>
      <c r="I407" s="250"/>
      <c r="J407" s="250"/>
      <c r="K407" s="250"/>
      <c r="L407" s="250"/>
      <c r="M407" s="250"/>
      <c r="N407" s="250"/>
      <c r="O407" s="250"/>
      <c r="P407" s="250"/>
      <c r="Q407" s="250"/>
      <c r="R407" s="250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</row>
    <row r="408" spans="1:33" s="43" customFormat="1" ht="10.5" customHeight="1">
      <c r="A408" s="249"/>
      <c r="B408" s="250"/>
      <c r="C408" s="250"/>
      <c r="D408" s="250"/>
      <c r="E408" s="250"/>
      <c r="F408" s="250"/>
      <c r="G408" s="250"/>
      <c r="H408" s="250"/>
      <c r="I408" s="250"/>
      <c r="J408" s="250"/>
      <c r="K408" s="250"/>
      <c r="L408" s="250"/>
      <c r="M408" s="250"/>
      <c r="N408" s="250"/>
      <c r="O408" s="250"/>
      <c r="P408" s="250"/>
      <c r="Q408" s="250"/>
      <c r="R408" s="250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</row>
    <row r="409" spans="1:33" s="43" customFormat="1" ht="10.5" customHeight="1">
      <c r="A409" s="249"/>
      <c r="B409" s="250"/>
      <c r="C409" s="250"/>
      <c r="D409" s="250"/>
      <c r="E409" s="250"/>
      <c r="F409" s="250"/>
      <c r="G409" s="250"/>
      <c r="H409" s="250"/>
      <c r="I409" s="250"/>
      <c r="J409" s="250"/>
      <c r="K409" s="250"/>
      <c r="L409" s="250"/>
      <c r="M409" s="250"/>
      <c r="N409" s="250"/>
      <c r="O409" s="250"/>
      <c r="P409" s="250"/>
      <c r="Q409" s="250"/>
      <c r="R409" s="250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</row>
    <row r="410" spans="1:33" s="43" customFormat="1" ht="10.5" customHeight="1">
      <c r="A410" s="249"/>
      <c r="B410" s="250"/>
      <c r="C410" s="250"/>
      <c r="D410" s="250"/>
      <c r="E410" s="250"/>
      <c r="F410" s="250"/>
      <c r="G410" s="250"/>
      <c r="H410" s="250"/>
      <c r="I410" s="250"/>
      <c r="J410" s="250"/>
      <c r="K410" s="250"/>
      <c r="L410" s="250"/>
      <c r="M410" s="250"/>
      <c r="N410" s="250"/>
      <c r="O410" s="250"/>
      <c r="P410" s="250"/>
      <c r="Q410" s="250"/>
      <c r="R410" s="250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</row>
    <row r="411" spans="1:33" s="43" customFormat="1" ht="10.5" customHeight="1">
      <c r="A411" s="249"/>
      <c r="B411" s="250"/>
      <c r="C411" s="250"/>
      <c r="D411" s="250"/>
      <c r="E411" s="250"/>
      <c r="F411" s="250"/>
      <c r="G411" s="250"/>
      <c r="H411" s="250"/>
      <c r="I411" s="250"/>
      <c r="J411" s="250"/>
      <c r="K411" s="250"/>
      <c r="L411" s="250"/>
      <c r="M411" s="250"/>
      <c r="N411" s="250"/>
      <c r="O411" s="250"/>
      <c r="P411" s="250"/>
      <c r="Q411" s="250"/>
      <c r="R411" s="250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</row>
    <row r="412" spans="1:33" s="43" customFormat="1" ht="10.5" customHeight="1">
      <c r="A412" s="249"/>
      <c r="B412" s="250"/>
      <c r="C412" s="250"/>
      <c r="D412" s="250"/>
      <c r="E412" s="250"/>
      <c r="F412" s="250"/>
      <c r="G412" s="250"/>
      <c r="H412" s="250"/>
      <c r="I412" s="250"/>
      <c r="J412" s="250"/>
      <c r="K412" s="250"/>
      <c r="L412" s="250"/>
      <c r="M412" s="250"/>
      <c r="N412" s="250"/>
      <c r="O412" s="250"/>
      <c r="P412" s="250"/>
      <c r="Q412" s="250"/>
      <c r="R412" s="250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</row>
    <row r="413" spans="1:33" s="43" customFormat="1" ht="10.5" customHeight="1">
      <c r="A413" s="249"/>
      <c r="B413" s="250"/>
      <c r="C413" s="250"/>
      <c r="D413" s="250"/>
      <c r="E413" s="250"/>
      <c r="F413" s="250"/>
      <c r="G413" s="250"/>
      <c r="H413" s="250"/>
      <c r="I413" s="250"/>
      <c r="J413" s="250"/>
      <c r="K413" s="250"/>
      <c r="L413" s="250"/>
      <c r="M413" s="250"/>
      <c r="N413" s="250"/>
      <c r="O413" s="250"/>
      <c r="P413" s="250"/>
      <c r="Q413" s="250"/>
      <c r="R413" s="250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</row>
    <row r="414" spans="1:33" s="43" customFormat="1" ht="10.5" customHeight="1">
      <c r="A414" s="249"/>
      <c r="B414" s="250"/>
      <c r="C414" s="250"/>
      <c r="D414" s="250"/>
      <c r="E414" s="250"/>
      <c r="F414" s="250"/>
      <c r="G414" s="250"/>
      <c r="H414" s="250"/>
      <c r="I414" s="250"/>
      <c r="J414" s="250"/>
      <c r="K414" s="250"/>
      <c r="L414" s="250"/>
      <c r="M414" s="250"/>
      <c r="N414" s="250"/>
      <c r="O414" s="250"/>
      <c r="P414" s="250"/>
      <c r="Q414" s="250"/>
      <c r="R414" s="250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</row>
    <row r="415" spans="1:33" s="43" customFormat="1" ht="10.5" customHeight="1">
      <c r="A415" s="249"/>
      <c r="B415" s="250"/>
      <c r="C415" s="250"/>
      <c r="D415" s="250"/>
      <c r="E415" s="250"/>
      <c r="F415" s="250"/>
      <c r="G415" s="250"/>
      <c r="H415" s="250"/>
      <c r="I415" s="250"/>
      <c r="J415" s="250"/>
      <c r="K415" s="250"/>
      <c r="L415" s="250"/>
      <c r="M415" s="250"/>
      <c r="N415" s="250"/>
      <c r="O415" s="250"/>
      <c r="P415" s="250"/>
      <c r="Q415" s="250"/>
      <c r="R415" s="250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</row>
    <row r="416" spans="1:33" s="43" customFormat="1" ht="10.5" customHeight="1">
      <c r="A416" s="249"/>
      <c r="B416" s="250"/>
      <c r="C416" s="250"/>
      <c r="D416" s="250"/>
      <c r="E416" s="250"/>
      <c r="F416" s="250"/>
      <c r="G416" s="250"/>
      <c r="H416" s="250"/>
      <c r="I416" s="250"/>
      <c r="J416" s="250"/>
      <c r="K416" s="250"/>
      <c r="L416" s="250"/>
      <c r="M416" s="250"/>
      <c r="N416" s="250"/>
      <c r="O416" s="250"/>
      <c r="P416" s="250"/>
      <c r="Q416" s="250"/>
      <c r="R416" s="250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</row>
    <row r="417" spans="1:33" s="43" customFormat="1" ht="10.5" customHeight="1">
      <c r="A417" s="249"/>
      <c r="B417" s="250"/>
      <c r="C417" s="250"/>
      <c r="D417" s="250"/>
      <c r="E417" s="250"/>
      <c r="F417" s="250"/>
      <c r="G417" s="250"/>
      <c r="H417" s="250"/>
      <c r="I417" s="250"/>
      <c r="J417" s="250"/>
      <c r="K417" s="250"/>
      <c r="L417" s="250"/>
      <c r="M417" s="250"/>
      <c r="N417" s="250"/>
      <c r="O417" s="250"/>
      <c r="P417" s="250"/>
      <c r="Q417" s="250"/>
      <c r="R417" s="250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</row>
    <row r="418" spans="1:33" s="43" customFormat="1" ht="6.75" customHeight="1">
      <c r="A418" s="249"/>
      <c r="B418" s="250"/>
      <c r="C418" s="250"/>
      <c r="D418" s="250"/>
      <c r="E418" s="250"/>
      <c r="F418" s="250"/>
      <c r="G418" s="250"/>
      <c r="H418" s="250"/>
      <c r="I418" s="250"/>
      <c r="J418" s="250"/>
      <c r="K418" s="250"/>
      <c r="L418" s="250"/>
      <c r="M418" s="250"/>
      <c r="N418" s="250"/>
      <c r="O418" s="250"/>
      <c r="P418" s="250"/>
      <c r="Q418" s="250"/>
      <c r="R418" s="250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</row>
    <row r="419" spans="1:33" s="254" customFormat="1" ht="21.75" customHeight="1">
      <c r="A419" s="590" t="s">
        <v>152</v>
      </c>
      <c r="B419" s="591"/>
      <c r="C419" s="591"/>
      <c r="D419" s="591"/>
      <c r="E419" s="591"/>
      <c r="F419" s="591"/>
      <c r="G419" s="591"/>
      <c r="H419" s="591"/>
      <c r="I419" s="591"/>
      <c r="J419" s="591"/>
      <c r="K419" s="591"/>
      <c r="L419" s="591"/>
      <c r="M419" s="591"/>
      <c r="N419" s="591"/>
      <c r="O419" s="591"/>
      <c r="P419" s="591"/>
      <c r="Q419" s="591"/>
      <c r="R419" s="591"/>
      <c r="S419" s="591"/>
      <c r="T419" s="591"/>
      <c r="U419" s="592"/>
    </row>
    <row r="420" spans="1:33" s="254" customFormat="1" ht="24" customHeight="1">
      <c r="A420" s="587" t="s">
        <v>151</v>
      </c>
      <c r="B420" s="588"/>
      <c r="C420" s="588"/>
      <c r="D420" s="588"/>
      <c r="E420" s="588"/>
      <c r="F420" s="588"/>
      <c r="G420" s="588"/>
      <c r="H420" s="588"/>
      <c r="I420" s="588"/>
      <c r="J420" s="588"/>
      <c r="K420" s="588"/>
      <c r="L420" s="588"/>
      <c r="M420" s="588"/>
      <c r="N420" s="588"/>
      <c r="O420" s="588"/>
      <c r="P420" s="588"/>
      <c r="Q420" s="588"/>
      <c r="R420" s="588"/>
      <c r="S420" s="588"/>
      <c r="T420" s="588"/>
      <c r="U420" s="589"/>
    </row>
    <row r="421" spans="1:33" s="254" customFormat="1" ht="5.25" customHeight="1">
      <c r="A421" s="256"/>
      <c r="B421" s="256"/>
      <c r="C421" s="256"/>
      <c r="D421" s="256"/>
      <c r="E421" s="256"/>
      <c r="F421" s="256"/>
      <c r="G421" s="256"/>
      <c r="H421" s="256"/>
      <c r="I421" s="256"/>
      <c r="J421" s="256"/>
      <c r="K421" s="256"/>
      <c r="L421" s="256"/>
      <c r="M421" s="256"/>
      <c r="N421" s="256"/>
      <c r="O421" s="256"/>
      <c r="P421" s="256"/>
      <c r="Q421" s="256"/>
      <c r="R421" s="256"/>
    </row>
    <row r="422" spans="1:33" s="255" customFormat="1" ht="23.25" customHeight="1">
      <c r="A422" s="517" t="s">
        <v>317</v>
      </c>
      <c r="B422" s="518"/>
      <c r="C422" s="518"/>
      <c r="D422" s="518"/>
      <c r="E422" s="518"/>
      <c r="F422" s="518"/>
      <c r="G422" s="518"/>
      <c r="H422" s="518"/>
      <c r="I422" s="518"/>
      <c r="J422" s="518"/>
      <c r="K422" s="518"/>
      <c r="L422" s="518"/>
      <c r="M422" s="518"/>
      <c r="N422" s="518"/>
      <c r="O422" s="518"/>
      <c r="P422" s="518"/>
      <c r="Q422" s="518"/>
      <c r="R422" s="518"/>
      <c r="S422" s="518"/>
      <c r="T422" s="518"/>
      <c r="U422" s="519"/>
    </row>
    <row r="423" spans="1:33" ht="5.0999999999999996" customHeight="1" thickBot="1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43"/>
    </row>
    <row r="424" spans="1:33" ht="33.75" customHeight="1">
      <c r="A424" s="573" t="s">
        <v>164</v>
      </c>
      <c r="B424" s="548" t="s">
        <v>49</v>
      </c>
      <c r="C424" s="538"/>
      <c r="D424" s="554" t="s">
        <v>175</v>
      </c>
      <c r="E424" s="583" t="s">
        <v>185</v>
      </c>
      <c r="F424" s="556" t="s">
        <v>177</v>
      </c>
      <c r="G424" s="556" t="s">
        <v>178</v>
      </c>
      <c r="H424" s="556" t="s">
        <v>179</v>
      </c>
      <c r="I424" s="556" t="s">
        <v>198</v>
      </c>
      <c r="J424" s="530" t="s">
        <v>162</v>
      </c>
      <c r="K424" s="559"/>
      <c r="L424" s="558"/>
      <c r="M424" s="526" t="s">
        <v>184</v>
      </c>
      <c r="N424" s="526"/>
      <c r="O424" s="581" t="s">
        <v>155</v>
      </c>
      <c r="P424" s="532" t="s">
        <v>176</v>
      </c>
      <c r="Q424" s="533"/>
      <c r="R424" s="585" t="s">
        <v>183</v>
      </c>
      <c r="S424" s="544" t="s">
        <v>165</v>
      </c>
      <c r="T424" s="545"/>
      <c r="U424" s="520" t="s">
        <v>316</v>
      </c>
    </row>
    <row r="425" spans="1:33" ht="24" customHeight="1">
      <c r="A425" s="574"/>
      <c r="B425" s="322" t="s">
        <v>173</v>
      </c>
      <c r="C425" s="323" t="s">
        <v>154</v>
      </c>
      <c r="D425" s="555"/>
      <c r="E425" s="584"/>
      <c r="F425" s="557"/>
      <c r="G425" s="557"/>
      <c r="H425" s="557"/>
      <c r="I425" s="557"/>
      <c r="J425" s="449" t="s">
        <v>180</v>
      </c>
      <c r="K425" s="449" t="s">
        <v>181</v>
      </c>
      <c r="L425" s="449" t="s">
        <v>182</v>
      </c>
      <c r="M425" s="450" t="s">
        <v>173</v>
      </c>
      <c r="N425" s="450" t="s">
        <v>154</v>
      </c>
      <c r="O425" s="582"/>
      <c r="P425" s="320" t="s">
        <v>173</v>
      </c>
      <c r="Q425" s="321" t="s">
        <v>154</v>
      </c>
      <c r="R425" s="586"/>
      <c r="S425" s="318" t="s">
        <v>174</v>
      </c>
      <c r="T425" s="319" t="s">
        <v>154</v>
      </c>
      <c r="U425" s="521"/>
    </row>
    <row r="426" spans="1:33" ht="12.75" customHeight="1">
      <c r="A426" s="575"/>
      <c r="B426" s="273" t="s">
        <v>82</v>
      </c>
      <c r="C426" s="265" t="s">
        <v>166</v>
      </c>
      <c r="D426" s="274" t="s">
        <v>167</v>
      </c>
      <c r="E426" s="273" t="s">
        <v>87</v>
      </c>
      <c r="F426" s="265" t="s">
        <v>79</v>
      </c>
      <c r="G426" s="265" t="s">
        <v>80</v>
      </c>
      <c r="H426" s="265" t="s">
        <v>153</v>
      </c>
      <c r="I426" s="265" t="s">
        <v>161</v>
      </c>
      <c r="J426" s="265" t="s">
        <v>163</v>
      </c>
      <c r="K426" s="265" t="s">
        <v>83</v>
      </c>
      <c r="L426" s="265" t="s">
        <v>187</v>
      </c>
      <c r="M426" s="265" t="s">
        <v>188</v>
      </c>
      <c r="N426" s="265" t="s">
        <v>81</v>
      </c>
      <c r="O426" s="274" t="s">
        <v>189</v>
      </c>
      <c r="P426" s="273" t="s">
        <v>85</v>
      </c>
      <c r="Q426" s="265" t="s">
        <v>190</v>
      </c>
      <c r="R426" s="274" t="s">
        <v>191</v>
      </c>
      <c r="S426" s="273" t="s">
        <v>192</v>
      </c>
      <c r="T426" s="265" t="s">
        <v>193</v>
      </c>
      <c r="U426" s="274" t="s">
        <v>194</v>
      </c>
    </row>
    <row r="427" spans="1:33" ht="19.5" customHeight="1">
      <c r="A427" s="289" t="s">
        <v>168</v>
      </c>
      <c r="B427" s="275">
        <f t="shared" ref="B427:U427" si="69">SUM(B428:B458)</f>
        <v>16946</v>
      </c>
      <c r="C427" s="259">
        <f t="shared" si="69"/>
        <v>23996</v>
      </c>
      <c r="D427" s="276">
        <f t="shared" si="69"/>
        <v>40942</v>
      </c>
      <c r="E427" s="295">
        <f t="shared" si="69"/>
        <v>971</v>
      </c>
      <c r="F427" s="296">
        <f t="shared" si="69"/>
        <v>1387</v>
      </c>
      <c r="G427" s="296">
        <f t="shared" si="69"/>
        <v>303</v>
      </c>
      <c r="H427" s="296">
        <f t="shared" si="69"/>
        <v>0</v>
      </c>
      <c r="I427" s="296">
        <f t="shared" si="69"/>
        <v>784</v>
      </c>
      <c r="J427" s="296">
        <f t="shared" si="69"/>
        <v>8</v>
      </c>
      <c r="K427" s="296">
        <f t="shared" si="69"/>
        <v>2</v>
      </c>
      <c r="L427" s="296">
        <f t="shared" si="69"/>
        <v>2</v>
      </c>
      <c r="M427" s="296">
        <f t="shared" si="69"/>
        <v>3457</v>
      </c>
      <c r="N427" s="296">
        <f t="shared" si="69"/>
        <v>259</v>
      </c>
      <c r="O427" s="297">
        <f t="shared" si="69"/>
        <v>3716</v>
      </c>
      <c r="P427" s="282">
        <f t="shared" si="69"/>
        <v>160</v>
      </c>
      <c r="Q427" s="260">
        <f t="shared" si="69"/>
        <v>1445</v>
      </c>
      <c r="R427" s="283">
        <f t="shared" si="69"/>
        <v>1605</v>
      </c>
      <c r="S427" s="305">
        <f t="shared" si="69"/>
        <v>13329</v>
      </c>
      <c r="T427" s="306">
        <f t="shared" si="69"/>
        <v>22292</v>
      </c>
      <c r="U427" s="307">
        <f t="shared" si="69"/>
        <v>35621</v>
      </c>
    </row>
    <row r="428" spans="1:33" s="251" customFormat="1" ht="18" customHeight="1">
      <c r="A428" s="290" t="s">
        <v>240</v>
      </c>
      <c r="B428" s="277">
        <v>611</v>
      </c>
      <c r="C428" s="257">
        <v>1189</v>
      </c>
      <c r="D428" s="278">
        <f t="shared" ref="D428:D458" si="70">SUM(B428:C428)</f>
        <v>1800</v>
      </c>
      <c r="E428" s="298">
        <v>30</v>
      </c>
      <c r="F428" s="299">
        <v>32</v>
      </c>
      <c r="G428" s="299">
        <v>6</v>
      </c>
      <c r="H428" s="299">
        <v>0</v>
      </c>
      <c r="I428" s="299">
        <v>40</v>
      </c>
      <c r="J428" s="299">
        <v>0</v>
      </c>
      <c r="K428" s="299">
        <v>0</v>
      </c>
      <c r="L428" s="299">
        <v>0</v>
      </c>
      <c r="M428" s="299">
        <f>SUM(E428:L428)</f>
        <v>108</v>
      </c>
      <c r="N428" s="299">
        <v>4</v>
      </c>
      <c r="O428" s="300">
        <f>SUM(M428:N428)</f>
        <v>112</v>
      </c>
      <c r="P428" s="284">
        <v>1</v>
      </c>
      <c r="Q428" s="258">
        <v>0</v>
      </c>
      <c r="R428" s="285">
        <f>SUM(P428:Q428)</f>
        <v>1</v>
      </c>
      <c r="S428" s="308">
        <f t="shared" ref="S428:S458" si="71">+B428-M428-P428</f>
        <v>502</v>
      </c>
      <c r="T428" s="309">
        <f t="shared" ref="T428:T458" si="72">+C428-N428-Q428</f>
        <v>1185</v>
      </c>
      <c r="U428" s="310">
        <f t="shared" ref="U428:U458" si="73">+S428+T428</f>
        <v>1687</v>
      </c>
      <c r="V428" s="252"/>
      <c r="W428" s="252"/>
      <c r="X428" s="252"/>
      <c r="Y428" s="252"/>
      <c r="Z428" s="252"/>
      <c r="AA428" s="252"/>
      <c r="AB428" s="252"/>
      <c r="AC428" s="252"/>
      <c r="AD428" s="252"/>
      <c r="AE428" s="252"/>
      <c r="AF428" s="252"/>
      <c r="AG428" s="252"/>
    </row>
    <row r="429" spans="1:33" s="251" customFormat="1" ht="18" customHeight="1">
      <c r="A429" s="290" t="s">
        <v>241</v>
      </c>
      <c r="B429" s="277">
        <v>633</v>
      </c>
      <c r="C429" s="257">
        <v>1184</v>
      </c>
      <c r="D429" s="278">
        <f t="shared" si="70"/>
        <v>1817</v>
      </c>
      <c r="E429" s="298">
        <v>38</v>
      </c>
      <c r="F429" s="299">
        <v>50</v>
      </c>
      <c r="G429" s="299">
        <v>59</v>
      </c>
      <c r="H429" s="299">
        <v>0</v>
      </c>
      <c r="I429" s="299">
        <v>0</v>
      </c>
      <c r="J429" s="299">
        <v>0</v>
      </c>
      <c r="K429" s="299">
        <v>0</v>
      </c>
      <c r="L429" s="299">
        <v>0</v>
      </c>
      <c r="M429" s="299">
        <f t="shared" ref="M429:M458" si="74">SUM(E429:L429)</f>
        <v>147</v>
      </c>
      <c r="N429" s="299">
        <v>2</v>
      </c>
      <c r="O429" s="300">
        <f t="shared" ref="O429:O458" si="75">SUM(M429:N429)</f>
        <v>149</v>
      </c>
      <c r="P429" s="284">
        <v>0</v>
      </c>
      <c r="Q429" s="258">
        <v>0</v>
      </c>
      <c r="R429" s="285">
        <f t="shared" ref="R429:R458" si="76">SUM(P429:Q429)</f>
        <v>0</v>
      </c>
      <c r="S429" s="308">
        <f t="shared" si="71"/>
        <v>486</v>
      </c>
      <c r="T429" s="309">
        <f t="shared" si="72"/>
        <v>1182</v>
      </c>
      <c r="U429" s="310">
        <f t="shared" si="73"/>
        <v>1668</v>
      </c>
      <c r="V429" s="252"/>
      <c r="W429" s="252"/>
      <c r="X429" s="252"/>
      <c r="Y429" s="252"/>
      <c r="Z429" s="252"/>
      <c r="AA429" s="252"/>
      <c r="AB429" s="252"/>
      <c r="AC429" s="252"/>
      <c r="AD429" s="252"/>
      <c r="AE429" s="252"/>
      <c r="AF429" s="252"/>
      <c r="AG429" s="252"/>
    </row>
    <row r="430" spans="1:33" s="251" customFormat="1" ht="18" customHeight="1">
      <c r="A430" s="290" t="s">
        <v>242</v>
      </c>
      <c r="B430" s="277">
        <v>928</v>
      </c>
      <c r="C430" s="257">
        <v>762</v>
      </c>
      <c r="D430" s="278">
        <f t="shared" si="70"/>
        <v>1690</v>
      </c>
      <c r="E430" s="298">
        <v>28</v>
      </c>
      <c r="F430" s="299">
        <v>60</v>
      </c>
      <c r="G430" s="299">
        <v>4</v>
      </c>
      <c r="H430" s="299">
        <v>0</v>
      </c>
      <c r="I430" s="299">
        <v>284</v>
      </c>
      <c r="J430" s="299">
        <v>0</v>
      </c>
      <c r="K430" s="299">
        <v>0</v>
      </c>
      <c r="L430" s="299">
        <v>0</v>
      </c>
      <c r="M430" s="299">
        <f t="shared" si="74"/>
        <v>376</v>
      </c>
      <c r="N430" s="299">
        <v>0</v>
      </c>
      <c r="O430" s="300">
        <f t="shared" si="75"/>
        <v>376</v>
      </c>
      <c r="P430" s="284">
        <v>0</v>
      </c>
      <c r="Q430" s="258">
        <v>0</v>
      </c>
      <c r="R430" s="285">
        <f t="shared" si="76"/>
        <v>0</v>
      </c>
      <c r="S430" s="308">
        <f t="shared" si="71"/>
        <v>552</v>
      </c>
      <c r="T430" s="309">
        <f t="shared" si="72"/>
        <v>762</v>
      </c>
      <c r="U430" s="310">
        <f t="shared" si="73"/>
        <v>1314</v>
      </c>
      <c r="V430" s="252"/>
      <c r="W430" s="252"/>
      <c r="X430" s="252"/>
      <c r="Y430" s="252"/>
      <c r="Z430" s="252"/>
      <c r="AA430" s="252"/>
      <c r="AB430" s="252"/>
      <c r="AC430" s="252"/>
      <c r="AD430" s="252"/>
      <c r="AE430" s="252"/>
      <c r="AF430" s="252"/>
      <c r="AG430" s="252"/>
    </row>
    <row r="431" spans="1:33" s="251" customFormat="1" ht="18" customHeight="1">
      <c r="A431" s="290" t="s">
        <v>220</v>
      </c>
      <c r="B431" s="277">
        <v>514</v>
      </c>
      <c r="C431" s="257">
        <v>1622</v>
      </c>
      <c r="D431" s="278">
        <f t="shared" si="70"/>
        <v>2136</v>
      </c>
      <c r="E431" s="298">
        <v>15</v>
      </c>
      <c r="F431" s="299">
        <v>31</v>
      </c>
      <c r="G431" s="299">
        <v>5</v>
      </c>
      <c r="H431" s="299">
        <v>0</v>
      </c>
      <c r="I431" s="299">
        <v>31</v>
      </c>
      <c r="J431" s="299">
        <v>1</v>
      </c>
      <c r="K431" s="299">
        <v>0</v>
      </c>
      <c r="L431" s="299">
        <v>0</v>
      </c>
      <c r="M431" s="299">
        <f t="shared" si="74"/>
        <v>83</v>
      </c>
      <c r="N431" s="299">
        <v>5</v>
      </c>
      <c r="O431" s="300">
        <f t="shared" si="75"/>
        <v>88</v>
      </c>
      <c r="P431" s="284">
        <v>4</v>
      </c>
      <c r="Q431" s="258">
        <v>0</v>
      </c>
      <c r="R431" s="285">
        <f t="shared" si="76"/>
        <v>4</v>
      </c>
      <c r="S431" s="308">
        <f>+B431-M431-P431</f>
        <v>427</v>
      </c>
      <c r="T431" s="309">
        <f t="shared" si="72"/>
        <v>1617</v>
      </c>
      <c r="U431" s="310">
        <f t="shared" si="73"/>
        <v>2044</v>
      </c>
      <c r="V431" s="252"/>
      <c r="W431" s="252"/>
      <c r="X431" s="252"/>
      <c r="Y431" s="252"/>
      <c r="Z431" s="252"/>
      <c r="AA431" s="252"/>
      <c r="AB431" s="252"/>
      <c r="AC431" s="252"/>
      <c r="AD431" s="252"/>
      <c r="AE431" s="252"/>
      <c r="AF431" s="252"/>
      <c r="AG431" s="252"/>
    </row>
    <row r="432" spans="1:33" s="251" customFormat="1" ht="18" customHeight="1">
      <c r="A432" s="290" t="s">
        <v>271</v>
      </c>
      <c r="B432" s="277">
        <v>1092</v>
      </c>
      <c r="C432" s="257">
        <v>641</v>
      </c>
      <c r="D432" s="278">
        <f t="shared" si="70"/>
        <v>1733</v>
      </c>
      <c r="E432" s="298">
        <v>40</v>
      </c>
      <c r="F432" s="299">
        <v>62</v>
      </c>
      <c r="G432" s="299">
        <v>5</v>
      </c>
      <c r="H432" s="299">
        <v>0</v>
      </c>
      <c r="I432" s="299">
        <v>46</v>
      </c>
      <c r="J432" s="299">
        <v>0</v>
      </c>
      <c r="K432" s="299">
        <v>0</v>
      </c>
      <c r="L432" s="299">
        <v>0</v>
      </c>
      <c r="M432" s="299">
        <f t="shared" si="74"/>
        <v>153</v>
      </c>
      <c r="N432" s="299">
        <v>1</v>
      </c>
      <c r="O432" s="300">
        <f t="shared" si="75"/>
        <v>154</v>
      </c>
      <c r="P432" s="284">
        <v>18</v>
      </c>
      <c r="Q432" s="258">
        <v>0</v>
      </c>
      <c r="R432" s="285">
        <f t="shared" si="76"/>
        <v>18</v>
      </c>
      <c r="S432" s="308">
        <f t="shared" si="71"/>
        <v>921</v>
      </c>
      <c r="T432" s="309">
        <f t="shared" si="72"/>
        <v>640</v>
      </c>
      <c r="U432" s="310">
        <f t="shared" si="73"/>
        <v>1561</v>
      </c>
      <c r="V432" s="252"/>
      <c r="W432" s="252"/>
      <c r="X432" s="252"/>
      <c r="Y432" s="252"/>
      <c r="Z432" s="252"/>
      <c r="AA432" s="252"/>
      <c r="AB432" s="252"/>
      <c r="AC432" s="252"/>
      <c r="AD432" s="252"/>
      <c r="AE432" s="252"/>
      <c r="AF432" s="252"/>
      <c r="AG432" s="252"/>
    </row>
    <row r="433" spans="1:33" s="251" customFormat="1" ht="18" customHeight="1">
      <c r="A433" s="290" t="s">
        <v>221</v>
      </c>
      <c r="B433" s="277">
        <v>1278</v>
      </c>
      <c r="C433" s="257">
        <v>898</v>
      </c>
      <c r="D433" s="278">
        <f t="shared" si="70"/>
        <v>2176</v>
      </c>
      <c r="E433" s="298">
        <v>41</v>
      </c>
      <c r="F433" s="299">
        <v>117</v>
      </c>
      <c r="G433" s="299">
        <v>1</v>
      </c>
      <c r="H433" s="299">
        <v>0</v>
      </c>
      <c r="I433" s="299">
        <v>75</v>
      </c>
      <c r="J433" s="299">
        <v>1</v>
      </c>
      <c r="K433" s="299">
        <v>0</v>
      </c>
      <c r="L433" s="299">
        <v>0</v>
      </c>
      <c r="M433" s="299">
        <f t="shared" si="74"/>
        <v>235</v>
      </c>
      <c r="N433" s="299">
        <v>9</v>
      </c>
      <c r="O433" s="300">
        <f t="shared" si="75"/>
        <v>244</v>
      </c>
      <c r="P433" s="284">
        <v>125</v>
      </c>
      <c r="Q433" s="258">
        <v>336</v>
      </c>
      <c r="R433" s="285">
        <f t="shared" si="76"/>
        <v>461</v>
      </c>
      <c r="S433" s="308">
        <f t="shared" si="71"/>
        <v>918</v>
      </c>
      <c r="T433" s="309">
        <f t="shared" si="72"/>
        <v>553</v>
      </c>
      <c r="U433" s="310">
        <f t="shared" si="73"/>
        <v>1471</v>
      </c>
      <c r="V433" s="252"/>
      <c r="W433" s="252"/>
      <c r="X433" s="252"/>
      <c r="Y433" s="252"/>
      <c r="Z433" s="252"/>
      <c r="AA433" s="252"/>
      <c r="AB433" s="252"/>
      <c r="AC433" s="252"/>
      <c r="AD433" s="252"/>
      <c r="AE433" s="252"/>
      <c r="AF433" s="252"/>
      <c r="AG433" s="252"/>
    </row>
    <row r="434" spans="1:33" s="251" customFormat="1" ht="18" customHeight="1">
      <c r="A434" s="290" t="s">
        <v>251</v>
      </c>
      <c r="B434" s="277">
        <v>856</v>
      </c>
      <c r="C434" s="257">
        <v>735</v>
      </c>
      <c r="D434" s="278">
        <f t="shared" si="70"/>
        <v>1591</v>
      </c>
      <c r="E434" s="298">
        <v>253</v>
      </c>
      <c r="F434" s="299">
        <v>29</v>
      </c>
      <c r="G434" s="299">
        <v>1</v>
      </c>
      <c r="H434" s="299">
        <v>0</v>
      </c>
      <c r="I434" s="299">
        <v>4</v>
      </c>
      <c r="J434" s="299">
        <v>0</v>
      </c>
      <c r="K434" s="299">
        <v>0</v>
      </c>
      <c r="L434" s="299">
        <v>0</v>
      </c>
      <c r="M434" s="299">
        <f t="shared" si="74"/>
        <v>287</v>
      </c>
      <c r="N434" s="299">
        <v>1</v>
      </c>
      <c r="O434" s="300">
        <f t="shared" si="75"/>
        <v>288</v>
      </c>
      <c r="P434" s="284">
        <v>1</v>
      </c>
      <c r="Q434" s="258">
        <v>0</v>
      </c>
      <c r="R434" s="285">
        <f t="shared" si="76"/>
        <v>1</v>
      </c>
      <c r="S434" s="308">
        <f t="shared" si="71"/>
        <v>568</v>
      </c>
      <c r="T434" s="309">
        <f t="shared" si="72"/>
        <v>734</v>
      </c>
      <c r="U434" s="310">
        <f t="shared" si="73"/>
        <v>1302</v>
      </c>
      <c r="V434" s="252"/>
      <c r="W434" s="252"/>
      <c r="X434" s="252"/>
      <c r="Y434" s="252"/>
      <c r="Z434" s="252"/>
      <c r="AA434" s="252"/>
      <c r="AB434" s="252"/>
      <c r="AC434" s="252"/>
      <c r="AD434" s="252"/>
      <c r="AE434" s="252"/>
      <c r="AF434" s="252"/>
      <c r="AG434" s="252"/>
    </row>
    <row r="435" spans="1:33" s="251" customFormat="1" ht="18" customHeight="1">
      <c r="A435" s="290" t="s">
        <v>263</v>
      </c>
      <c r="B435" s="277">
        <v>787</v>
      </c>
      <c r="C435" s="257">
        <v>800</v>
      </c>
      <c r="D435" s="278">
        <f t="shared" si="70"/>
        <v>1587</v>
      </c>
      <c r="E435" s="298">
        <v>34</v>
      </c>
      <c r="F435" s="299">
        <v>92</v>
      </c>
      <c r="G435" s="299">
        <v>5</v>
      </c>
      <c r="H435" s="299">
        <v>0</v>
      </c>
      <c r="I435" s="299">
        <v>38</v>
      </c>
      <c r="J435" s="299">
        <v>1</v>
      </c>
      <c r="K435" s="299">
        <v>0</v>
      </c>
      <c r="L435" s="299">
        <v>0</v>
      </c>
      <c r="M435" s="299">
        <f t="shared" si="74"/>
        <v>170</v>
      </c>
      <c r="N435" s="299">
        <v>2</v>
      </c>
      <c r="O435" s="300">
        <f t="shared" si="75"/>
        <v>172</v>
      </c>
      <c r="P435" s="284">
        <v>0</v>
      </c>
      <c r="Q435" s="258">
        <v>1</v>
      </c>
      <c r="R435" s="285">
        <f t="shared" si="76"/>
        <v>1</v>
      </c>
      <c r="S435" s="308">
        <f t="shared" si="71"/>
        <v>617</v>
      </c>
      <c r="T435" s="309">
        <f t="shared" si="72"/>
        <v>797</v>
      </c>
      <c r="U435" s="310">
        <f t="shared" si="73"/>
        <v>1414</v>
      </c>
      <c r="V435" s="252"/>
      <c r="W435" s="252"/>
      <c r="X435" s="252"/>
      <c r="Y435" s="252"/>
      <c r="Z435" s="252"/>
      <c r="AA435" s="252"/>
      <c r="AB435" s="252"/>
      <c r="AC435" s="252"/>
      <c r="AD435" s="252"/>
      <c r="AE435" s="252"/>
      <c r="AF435" s="252"/>
      <c r="AG435" s="252"/>
    </row>
    <row r="436" spans="1:33" s="251" customFormat="1" ht="18" customHeight="1">
      <c r="A436" s="290" t="s">
        <v>300</v>
      </c>
      <c r="B436" s="277">
        <v>643</v>
      </c>
      <c r="C436" s="257">
        <v>780</v>
      </c>
      <c r="D436" s="278">
        <f t="shared" si="70"/>
        <v>1423</v>
      </c>
      <c r="E436" s="298">
        <v>32</v>
      </c>
      <c r="F436" s="299">
        <v>30</v>
      </c>
      <c r="G436" s="299">
        <v>14</v>
      </c>
      <c r="H436" s="299">
        <v>0</v>
      </c>
      <c r="I436" s="299">
        <v>35</v>
      </c>
      <c r="J436" s="299">
        <v>0</v>
      </c>
      <c r="K436" s="299">
        <v>0</v>
      </c>
      <c r="L436" s="299">
        <v>0</v>
      </c>
      <c r="M436" s="299">
        <f t="shared" si="74"/>
        <v>111</v>
      </c>
      <c r="N436" s="299">
        <v>1</v>
      </c>
      <c r="O436" s="300">
        <f t="shared" si="75"/>
        <v>112</v>
      </c>
      <c r="P436" s="284">
        <v>3</v>
      </c>
      <c r="Q436" s="258">
        <v>0</v>
      </c>
      <c r="R436" s="285">
        <f t="shared" si="76"/>
        <v>3</v>
      </c>
      <c r="S436" s="308">
        <f t="shared" si="71"/>
        <v>529</v>
      </c>
      <c r="T436" s="309">
        <f t="shared" si="72"/>
        <v>779</v>
      </c>
      <c r="U436" s="310">
        <f t="shared" si="73"/>
        <v>1308</v>
      </c>
      <c r="V436" s="252"/>
      <c r="W436" s="252"/>
      <c r="X436" s="252"/>
      <c r="Y436" s="252"/>
      <c r="Z436" s="252"/>
      <c r="AA436" s="252"/>
      <c r="AB436" s="252"/>
      <c r="AC436" s="252"/>
      <c r="AD436" s="252"/>
      <c r="AE436" s="252"/>
      <c r="AF436" s="252"/>
      <c r="AG436" s="252"/>
    </row>
    <row r="437" spans="1:33" s="251" customFormat="1" ht="18" customHeight="1">
      <c r="A437" s="290" t="s">
        <v>217</v>
      </c>
      <c r="B437" s="277">
        <v>795</v>
      </c>
      <c r="C437" s="257">
        <v>655</v>
      </c>
      <c r="D437" s="278">
        <f t="shared" si="70"/>
        <v>1450</v>
      </c>
      <c r="E437" s="298">
        <v>39</v>
      </c>
      <c r="F437" s="299">
        <v>2</v>
      </c>
      <c r="G437" s="299">
        <v>0</v>
      </c>
      <c r="H437" s="299">
        <v>0</v>
      </c>
      <c r="I437" s="299">
        <v>4</v>
      </c>
      <c r="J437" s="299">
        <v>0</v>
      </c>
      <c r="K437" s="299">
        <v>0</v>
      </c>
      <c r="L437" s="299">
        <v>0</v>
      </c>
      <c r="M437" s="299">
        <f>SUM(E437:L437)</f>
        <v>45</v>
      </c>
      <c r="N437" s="299">
        <v>0</v>
      </c>
      <c r="O437" s="300">
        <f>SUM(M437:N437)</f>
        <v>45</v>
      </c>
      <c r="P437" s="284">
        <v>0</v>
      </c>
      <c r="Q437" s="258">
        <v>5</v>
      </c>
      <c r="R437" s="285">
        <f>SUM(P437:Q437)</f>
        <v>5</v>
      </c>
      <c r="S437" s="308">
        <f t="shared" si="71"/>
        <v>750</v>
      </c>
      <c r="T437" s="309">
        <f t="shared" si="72"/>
        <v>650</v>
      </c>
      <c r="U437" s="310">
        <f t="shared" si="73"/>
        <v>1400</v>
      </c>
      <c r="V437" s="252"/>
      <c r="W437" s="252"/>
      <c r="X437" s="252"/>
      <c r="Y437" s="252"/>
      <c r="Z437" s="252"/>
      <c r="AA437" s="252"/>
      <c r="AB437" s="252"/>
      <c r="AC437" s="252"/>
      <c r="AD437" s="252"/>
      <c r="AE437" s="252"/>
      <c r="AF437" s="252"/>
      <c r="AG437" s="252"/>
    </row>
    <row r="438" spans="1:33" s="251" customFormat="1" ht="18" customHeight="1">
      <c r="A438" s="290" t="s">
        <v>250</v>
      </c>
      <c r="B438" s="277">
        <v>778</v>
      </c>
      <c r="C438" s="257">
        <v>1711</v>
      </c>
      <c r="D438" s="278">
        <f t="shared" si="70"/>
        <v>2489</v>
      </c>
      <c r="E438" s="298">
        <v>28</v>
      </c>
      <c r="F438" s="299">
        <v>91</v>
      </c>
      <c r="G438" s="299">
        <v>14</v>
      </c>
      <c r="H438" s="299">
        <v>0</v>
      </c>
      <c r="I438" s="299">
        <v>3</v>
      </c>
      <c r="J438" s="299">
        <v>0</v>
      </c>
      <c r="K438" s="299">
        <v>0</v>
      </c>
      <c r="L438" s="299">
        <v>0</v>
      </c>
      <c r="M438" s="299">
        <f t="shared" si="74"/>
        <v>136</v>
      </c>
      <c r="N438" s="299">
        <v>2</v>
      </c>
      <c r="O438" s="300">
        <f t="shared" si="75"/>
        <v>138</v>
      </c>
      <c r="P438" s="284">
        <v>2</v>
      </c>
      <c r="Q438" s="258">
        <v>108</v>
      </c>
      <c r="R438" s="285">
        <f t="shared" si="76"/>
        <v>110</v>
      </c>
      <c r="S438" s="308">
        <f t="shared" si="71"/>
        <v>640</v>
      </c>
      <c r="T438" s="309">
        <f t="shared" si="72"/>
        <v>1601</v>
      </c>
      <c r="U438" s="310">
        <f t="shared" si="73"/>
        <v>2241</v>
      </c>
      <c r="V438" s="252"/>
      <c r="W438" s="252"/>
      <c r="X438" s="252"/>
      <c r="Y438" s="252"/>
      <c r="Z438" s="252"/>
      <c r="AA438" s="252"/>
      <c r="AB438" s="252"/>
      <c r="AC438" s="252"/>
      <c r="AD438" s="252"/>
      <c r="AE438" s="252"/>
      <c r="AF438" s="252"/>
      <c r="AG438" s="252"/>
    </row>
    <row r="439" spans="1:33" s="251" customFormat="1" ht="18" customHeight="1">
      <c r="A439" s="290" t="s">
        <v>274</v>
      </c>
      <c r="B439" s="277">
        <v>901</v>
      </c>
      <c r="C439" s="257">
        <v>1827</v>
      </c>
      <c r="D439" s="278">
        <f t="shared" si="70"/>
        <v>2728</v>
      </c>
      <c r="E439" s="298">
        <v>41</v>
      </c>
      <c r="F439" s="299">
        <v>47</v>
      </c>
      <c r="G439" s="299">
        <v>19</v>
      </c>
      <c r="H439" s="299">
        <v>0</v>
      </c>
      <c r="I439" s="299">
        <v>17</v>
      </c>
      <c r="J439" s="299">
        <v>0</v>
      </c>
      <c r="K439" s="299">
        <v>0</v>
      </c>
      <c r="L439" s="299">
        <v>0</v>
      </c>
      <c r="M439" s="299">
        <f t="shared" si="74"/>
        <v>124</v>
      </c>
      <c r="N439" s="299">
        <v>59</v>
      </c>
      <c r="O439" s="300">
        <f t="shared" si="75"/>
        <v>183</v>
      </c>
      <c r="P439" s="284">
        <v>4</v>
      </c>
      <c r="Q439" s="258">
        <v>568</v>
      </c>
      <c r="R439" s="285">
        <f t="shared" si="76"/>
        <v>572</v>
      </c>
      <c r="S439" s="308">
        <f t="shared" si="71"/>
        <v>773</v>
      </c>
      <c r="T439" s="309">
        <f t="shared" si="72"/>
        <v>1200</v>
      </c>
      <c r="U439" s="310">
        <f t="shared" si="73"/>
        <v>1973</v>
      </c>
      <c r="V439" s="252"/>
      <c r="W439" s="252"/>
      <c r="X439" s="252"/>
      <c r="Y439" s="252"/>
      <c r="Z439" s="252"/>
      <c r="AA439" s="252"/>
      <c r="AB439" s="252"/>
      <c r="AC439" s="252"/>
      <c r="AD439" s="252"/>
      <c r="AE439" s="252"/>
      <c r="AF439" s="252"/>
      <c r="AG439" s="252"/>
    </row>
    <row r="440" spans="1:33" s="251" customFormat="1" ht="18" customHeight="1">
      <c r="A440" s="290" t="s">
        <v>252</v>
      </c>
      <c r="B440" s="277">
        <v>1018</v>
      </c>
      <c r="C440" s="257">
        <v>975</v>
      </c>
      <c r="D440" s="278">
        <f t="shared" si="70"/>
        <v>1993</v>
      </c>
      <c r="E440" s="298">
        <v>29</v>
      </c>
      <c r="F440" s="299">
        <v>30</v>
      </c>
      <c r="G440" s="299">
        <v>7</v>
      </c>
      <c r="H440" s="299">
        <v>0</v>
      </c>
      <c r="I440" s="299">
        <v>16</v>
      </c>
      <c r="J440" s="299">
        <v>1</v>
      </c>
      <c r="K440" s="299">
        <v>2</v>
      </c>
      <c r="L440" s="299">
        <v>1</v>
      </c>
      <c r="M440" s="299">
        <f t="shared" si="74"/>
        <v>86</v>
      </c>
      <c r="N440" s="299">
        <v>34</v>
      </c>
      <c r="O440" s="300">
        <f t="shared" si="75"/>
        <v>120</v>
      </c>
      <c r="P440" s="284">
        <v>1</v>
      </c>
      <c r="Q440" s="258">
        <v>0</v>
      </c>
      <c r="R440" s="285">
        <f t="shared" si="76"/>
        <v>1</v>
      </c>
      <c r="S440" s="308">
        <f t="shared" si="71"/>
        <v>931</v>
      </c>
      <c r="T440" s="309">
        <f t="shared" si="72"/>
        <v>941</v>
      </c>
      <c r="U440" s="310">
        <f t="shared" si="73"/>
        <v>1872</v>
      </c>
      <c r="V440" s="252"/>
      <c r="W440" s="252"/>
      <c r="X440" s="252"/>
      <c r="Y440" s="252"/>
      <c r="Z440" s="252"/>
      <c r="AA440" s="252"/>
      <c r="AB440" s="252"/>
      <c r="AC440" s="252"/>
      <c r="AD440" s="252"/>
      <c r="AE440" s="252"/>
      <c r="AF440" s="252"/>
      <c r="AG440" s="252"/>
    </row>
    <row r="441" spans="1:33" s="251" customFormat="1" ht="18" customHeight="1">
      <c r="A441" s="290" t="s">
        <v>284</v>
      </c>
      <c r="B441" s="277">
        <v>548</v>
      </c>
      <c r="C441" s="257">
        <v>768</v>
      </c>
      <c r="D441" s="278">
        <f t="shared" si="70"/>
        <v>1316</v>
      </c>
      <c r="E441" s="298">
        <v>12</v>
      </c>
      <c r="F441" s="299">
        <v>89</v>
      </c>
      <c r="G441" s="299">
        <v>4</v>
      </c>
      <c r="H441" s="299">
        <v>0</v>
      </c>
      <c r="I441" s="299">
        <v>10</v>
      </c>
      <c r="J441" s="299">
        <v>0</v>
      </c>
      <c r="K441" s="299">
        <v>0</v>
      </c>
      <c r="L441" s="299">
        <v>0</v>
      </c>
      <c r="M441" s="299">
        <f t="shared" si="74"/>
        <v>115</v>
      </c>
      <c r="N441" s="299">
        <v>23</v>
      </c>
      <c r="O441" s="300">
        <f t="shared" si="75"/>
        <v>138</v>
      </c>
      <c r="P441" s="284">
        <v>0</v>
      </c>
      <c r="Q441" s="258">
        <v>0</v>
      </c>
      <c r="R441" s="285">
        <f t="shared" si="76"/>
        <v>0</v>
      </c>
      <c r="S441" s="308">
        <f t="shared" si="71"/>
        <v>433</v>
      </c>
      <c r="T441" s="309">
        <f t="shared" si="72"/>
        <v>745</v>
      </c>
      <c r="U441" s="310">
        <f t="shared" si="73"/>
        <v>1178</v>
      </c>
      <c r="V441" s="252"/>
      <c r="W441" s="252"/>
      <c r="X441" s="252"/>
      <c r="Y441" s="252"/>
      <c r="Z441" s="252"/>
      <c r="AA441" s="252"/>
      <c r="AB441" s="252"/>
      <c r="AC441" s="252"/>
      <c r="AD441" s="252"/>
      <c r="AE441" s="252"/>
      <c r="AF441" s="252"/>
      <c r="AG441" s="252"/>
    </row>
    <row r="442" spans="1:33" s="251" customFormat="1" ht="18" customHeight="1">
      <c r="A442" s="290" t="s">
        <v>246</v>
      </c>
      <c r="B442" s="277">
        <v>653</v>
      </c>
      <c r="C442" s="257">
        <v>398</v>
      </c>
      <c r="D442" s="278">
        <f t="shared" si="70"/>
        <v>1051</v>
      </c>
      <c r="E442" s="298">
        <v>54</v>
      </c>
      <c r="F442" s="299">
        <v>7</v>
      </c>
      <c r="G442" s="299">
        <v>15</v>
      </c>
      <c r="H442" s="299">
        <v>0</v>
      </c>
      <c r="I442" s="299">
        <v>18</v>
      </c>
      <c r="J442" s="299">
        <v>1</v>
      </c>
      <c r="K442" s="299">
        <v>0</v>
      </c>
      <c r="L442" s="299">
        <v>1</v>
      </c>
      <c r="M442" s="299">
        <f t="shared" si="74"/>
        <v>96</v>
      </c>
      <c r="N442" s="299">
        <v>8</v>
      </c>
      <c r="O442" s="300">
        <f t="shared" si="75"/>
        <v>104</v>
      </c>
      <c r="P442" s="284">
        <v>0</v>
      </c>
      <c r="Q442" s="258">
        <v>10</v>
      </c>
      <c r="R442" s="285">
        <f t="shared" si="76"/>
        <v>10</v>
      </c>
      <c r="S442" s="308">
        <f t="shared" si="71"/>
        <v>557</v>
      </c>
      <c r="T442" s="309">
        <f t="shared" si="72"/>
        <v>380</v>
      </c>
      <c r="U442" s="310">
        <f t="shared" si="73"/>
        <v>937</v>
      </c>
      <c r="V442" s="252"/>
      <c r="W442" s="252"/>
      <c r="X442" s="252"/>
      <c r="Y442" s="252"/>
      <c r="Z442" s="252"/>
      <c r="AA442" s="252"/>
      <c r="AB442" s="252"/>
      <c r="AC442" s="252"/>
      <c r="AD442" s="252"/>
      <c r="AE442" s="252"/>
      <c r="AF442" s="252"/>
      <c r="AG442" s="252"/>
    </row>
    <row r="443" spans="1:33" s="251" customFormat="1" ht="18" customHeight="1">
      <c r="A443" s="290" t="s">
        <v>214</v>
      </c>
      <c r="B443" s="277">
        <v>481</v>
      </c>
      <c r="C443" s="257">
        <v>880</v>
      </c>
      <c r="D443" s="278">
        <f t="shared" si="70"/>
        <v>1361</v>
      </c>
      <c r="E443" s="298">
        <v>31</v>
      </c>
      <c r="F443" s="299">
        <v>15</v>
      </c>
      <c r="G443" s="299">
        <v>5</v>
      </c>
      <c r="H443" s="299">
        <v>0</v>
      </c>
      <c r="I443" s="299">
        <v>4</v>
      </c>
      <c r="J443" s="299">
        <v>0</v>
      </c>
      <c r="K443" s="299">
        <v>0</v>
      </c>
      <c r="L443" s="299">
        <v>0</v>
      </c>
      <c r="M443" s="299">
        <f t="shared" si="74"/>
        <v>55</v>
      </c>
      <c r="N443" s="299">
        <v>0</v>
      </c>
      <c r="O443" s="300">
        <f t="shared" si="75"/>
        <v>55</v>
      </c>
      <c r="P443" s="284">
        <v>0</v>
      </c>
      <c r="Q443" s="258">
        <v>38</v>
      </c>
      <c r="R443" s="285">
        <f t="shared" si="76"/>
        <v>38</v>
      </c>
      <c r="S443" s="308">
        <f t="shared" si="71"/>
        <v>426</v>
      </c>
      <c r="T443" s="309">
        <f t="shared" si="72"/>
        <v>842</v>
      </c>
      <c r="U443" s="310">
        <f t="shared" si="73"/>
        <v>1268</v>
      </c>
      <c r="V443" s="252"/>
      <c r="W443" s="252"/>
      <c r="X443" s="252"/>
      <c r="Y443" s="252"/>
      <c r="Z443" s="252"/>
      <c r="AA443" s="252"/>
      <c r="AB443" s="252"/>
      <c r="AC443" s="252"/>
      <c r="AD443" s="252"/>
      <c r="AE443" s="252"/>
      <c r="AF443" s="252"/>
      <c r="AG443" s="252"/>
    </row>
    <row r="444" spans="1:33" s="251" customFormat="1" ht="18" customHeight="1">
      <c r="A444" s="290" t="s">
        <v>253</v>
      </c>
      <c r="B444" s="277">
        <v>344</v>
      </c>
      <c r="C444" s="257">
        <v>1097</v>
      </c>
      <c r="D444" s="278">
        <f t="shared" si="70"/>
        <v>1441</v>
      </c>
      <c r="E444" s="298">
        <v>8</v>
      </c>
      <c r="F444" s="299">
        <v>78</v>
      </c>
      <c r="G444" s="299">
        <v>0</v>
      </c>
      <c r="H444" s="299">
        <v>0</v>
      </c>
      <c r="I444" s="299">
        <v>29</v>
      </c>
      <c r="J444" s="299">
        <v>0</v>
      </c>
      <c r="K444" s="299">
        <v>0</v>
      </c>
      <c r="L444" s="299">
        <v>0</v>
      </c>
      <c r="M444" s="299">
        <v>115</v>
      </c>
      <c r="N444" s="299">
        <v>19</v>
      </c>
      <c r="O444" s="300">
        <f t="shared" si="75"/>
        <v>134</v>
      </c>
      <c r="P444" s="284">
        <v>0</v>
      </c>
      <c r="Q444" s="258">
        <v>0</v>
      </c>
      <c r="R444" s="285">
        <f t="shared" si="76"/>
        <v>0</v>
      </c>
      <c r="S444" s="308">
        <f t="shared" si="71"/>
        <v>229</v>
      </c>
      <c r="T444" s="309">
        <f t="shared" si="72"/>
        <v>1078</v>
      </c>
      <c r="U444" s="310">
        <f t="shared" si="73"/>
        <v>1307</v>
      </c>
      <c r="V444" s="252"/>
      <c r="W444" s="252"/>
      <c r="X444" s="252"/>
      <c r="Y444" s="252"/>
      <c r="Z444" s="252"/>
      <c r="AA444" s="252"/>
      <c r="AB444" s="252"/>
      <c r="AC444" s="252"/>
      <c r="AD444" s="252"/>
      <c r="AE444" s="252"/>
      <c r="AF444" s="252"/>
      <c r="AG444" s="252"/>
    </row>
    <row r="445" spans="1:33" s="251" customFormat="1" ht="18" customHeight="1">
      <c r="A445" s="290" t="s">
        <v>276</v>
      </c>
      <c r="B445" s="277">
        <v>110</v>
      </c>
      <c r="C445" s="257">
        <v>5</v>
      </c>
      <c r="D445" s="278">
        <f t="shared" si="70"/>
        <v>115</v>
      </c>
      <c r="E445" s="298">
        <v>6</v>
      </c>
      <c r="F445" s="299">
        <v>51</v>
      </c>
      <c r="G445" s="299">
        <v>2</v>
      </c>
      <c r="H445" s="299">
        <v>0</v>
      </c>
      <c r="I445" s="299">
        <v>1</v>
      </c>
      <c r="J445" s="299">
        <v>0</v>
      </c>
      <c r="K445" s="299">
        <v>0</v>
      </c>
      <c r="L445" s="299">
        <v>0</v>
      </c>
      <c r="M445" s="299">
        <v>60</v>
      </c>
      <c r="N445" s="299">
        <v>0</v>
      </c>
      <c r="O445" s="300">
        <f t="shared" si="75"/>
        <v>60</v>
      </c>
      <c r="P445" s="284">
        <v>0</v>
      </c>
      <c r="Q445" s="258">
        <v>0</v>
      </c>
      <c r="R445" s="285">
        <f t="shared" si="76"/>
        <v>0</v>
      </c>
      <c r="S445" s="308">
        <f t="shared" si="71"/>
        <v>50</v>
      </c>
      <c r="T445" s="309">
        <f t="shared" si="72"/>
        <v>5</v>
      </c>
      <c r="U445" s="310">
        <f t="shared" si="73"/>
        <v>55</v>
      </c>
      <c r="V445" s="252"/>
      <c r="W445" s="252"/>
      <c r="X445" s="252"/>
      <c r="Y445" s="252"/>
      <c r="Z445" s="252"/>
      <c r="AA445" s="252"/>
      <c r="AB445" s="252"/>
      <c r="AC445" s="252"/>
      <c r="AD445" s="252"/>
      <c r="AE445" s="252"/>
      <c r="AF445" s="252"/>
      <c r="AG445" s="252"/>
    </row>
    <row r="446" spans="1:33" s="251" customFormat="1" ht="18" customHeight="1">
      <c r="A446" s="290" t="s">
        <v>215</v>
      </c>
      <c r="B446" s="277">
        <v>323</v>
      </c>
      <c r="C446" s="257">
        <v>1685</v>
      </c>
      <c r="D446" s="278">
        <f t="shared" si="70"/>
        <v>2008</v>
      </c>
      <c r="E446" s="298">
        <v>11</v>
      </c>
      <c r="F446" s="299">
        <v>179</v>
      </c>
      <c r="G446" s="299">
        <v>10</v>
      </c>
      <c r="H446" s="299">
        <v>0</v>
      </c>
      <c r="I446" s="299">
        <v>1</v>
      </c>
      <c r="J446" s="299">
        <v>0</v>
      </c>
      <c r="K446" s="299">
        <v>0</v>
      </c>
      <c r="L446" s="299">
        <v>0</v>
      </c>
      <c r="M446" s="299">
        <f t="shared" si="74"/>
        <v>201</v>
      </c>
      <c r="N446" s="299">
        <v>8</v>
      </c>
      <c r="O446" s="300">
        <f t="shared" si="75"/>
        <v>209</v>
      </c>
      <c r="P446" s="284">
        <v>0</v>
      </c>
      <c r="Q446" s="258">
        <v>0</v>
      </c>
      <c r="R446" s="285">
        <f t="shared" si="76"/>
        <v>0</v>
      </c>
      <c r="S446" s="308">
        <f t="shared" si="71"/>
        <v>122</v>
      </c>
      <c r="T446" s="309">
        <f t="shared" si="72"/>
        <v>1677</v>
      </c>
      <c r="U446" s="310">
        <f t="shared" si="73"/>
        <v>1799</v>
      </c>
      <c r="V446" s="252"/>
      <c r="W446" s="252"/>
      <c r="X446" s="252"/>
      <c r="Y446" s="252"/>
      <c r="Z446" s="252"/>
      <c r="AA446" s="252"/>
      <c r="AB446" s="252"/>
      <c r="AC446" s="252"/>
      <c r="AD446" s="252"/>
      <c r="AE446" s="252"/>
      <c r="AF446" s="252"/>
      <c r="AG446" s="252"/>
    </row>
    <row r="447" spans="1:33" s="251" customFormat="1" ht="18" customHeight="1">
      <c r="A447" s="290" t="s">
        <v>249</v>
      </c>
      <c r="B447" s="277">
        <v>197</v>
      </c>
      <c r="C447" s="257">
        <v>412</v>
      </c>
      <c r="D447" s="278">
        <f t="shared" si="70"/>
        <v>609</v>
      </c>
      <c r="E447" s="298">
        <v>4</v>
      </c>
      <c r="F447" s="299">
        <v>1</v>
      </c>
      <c r="G447" s="299">
        <v>7</v>
      </c>
      <c r="H447" s="299">
        <v>0</v>
      </c>
      <c r="I447" s="299">
        <v>5</v>
      </c>
      <c r="J447" s="299">
        <v>0</v>
      </c>
      <c r="K447" s="299">
        <v>0</v>
      </c>
      <c r="L447" s="299">
        <v>0</v>
      </c>
      <c r="M447" s="299">
        <f t="shared" si="74"/>
        <v>17</v>
      </c>
      <c r="N447" s="299">
        <v>0</v>
      </c>
      <c r="O447" s="300">
        <f t="shared" si="75"/>
        <v>17</v>
      </c>
      <c r="P447" s="284">
        <v>0</v>
      </c>
      <c r="Q447" s="258">
        <v>0</v>
      </c>
      <c r="R447" s="285">
        <f t="shared" si="76"/>
        <v>0</v>
      </c>
      <c r="S447" s="308">
        <f t="shared" si="71"/>
        <v>180</v>
      </c>
      <c r="T447" s="309">
        <f t="shared" si="72"/>
        <v>412</v>
      </c>
      <c r="U447" s="310">
        <f t="shared" si="73"/>
        <v>592</v>
      </c>
      <c r="V447" s="252"/>
      <c r="W447" s="252"/>
      <c r="X447" s="252"/>
      <c r="Y447" s="252"/>
      <c r="Z447" s="252"/>
      <c r="AA447" s="252"/>
      <c r="AB447" s="252"/>
      <c r="AC447" s="252"/>
      <c r="AD447" s="252"/>
      <c r="AE447" s="252"/>
      <c r="AF447" s="252"/>
      <c r="AG447" s="252"/>
    </row>
    <row r="448" spans="1:33" s="251" customFormat="1" ht="18" customHeight="1">
      <c r="A448" s="290" t="s">
        <v>269</v>
      </c>
      <c r="B448" s="277">
        <v>484</v>
      </c>
      <c r="C448" s="257">
        <v>544</v>
      </c>
      <c r="D448" s="278">
        <f t="shared" si="70"/>
        <v>1028</v>
      </c>
      <c r="E448" s="298">
        <v>30</v>
      </c>
      <c r="F448" s="299">
        <v>44</v>
      </c>
      <c r="G448" s="299">
        <v>2</v>
      </c>
      <c r="H448" s="299">
        <v>0</v>
      </c>
      <c r="I448" s="299">
        <v>5</v>
      </c>
      <c r="J448" s="299">
        <v>2</v>
      </c>
      <c r="K448" s="299">
        <v>0</v>
      </c>
      <c r="L448" s="299">
        <v>0</v>
      </c>
      <c r="M448" s="299">
        <f t="shared" si="74"/>
        <v>83</v>
      </c>
      <c r="N448" s="299">
        <v>1</v>
      </c>
      <c r="O448" s="300">
        <f t="shared" si="75"/>
        <v>84</v>
      </c>
      <c r="P448" s="284">
        <v>0</v>
      </c>
      <c r="Q448" s="258">
        <v>5</v>
      </c>
      <c r="R448" s="285">
        <f t="shared" si="76"/>
        <v>5</v>
      </c>
      <c r="S448" s="308">
        <f t="shared" si="71"/>
        <v>401</v>
      </c>
      <c r="T448" s="309">
        <f t="shared" si="72"/>
        <v>538</v>
      </c>
      <c r="U448" s="310">
        <f t="shared" si="73"/>
        <v>939</v>
      </c>
      <c r="V448" s="252"/>
      <c r="W448" s="252"/>
      <c r="X448" s="252"/>
      <c r="Y448" s="252"/>
      <c r="Z448" s="252"/>
      <c r="AA448" s="252"/>
      <c r="AB448" s="252"/>
      <c r="AC448" s="252"/>
      <c r="AD448" s="252"/>
      <c r="AE448" s="252"/>
      <c r="AF448" s="252"/>
      <c r="AG448" s="252"/>
    </row>
    <row r="449" spans="1:33" s="251" customFormat="1" ht="18" customHeight="1">
      <c r="A449" s="290" t="s">
        <v>222</v>
      </c>
      <c r="B449" s="277">
        <v>265</v>
      </c>
      <c r="C449" s="257">
        <v>652</v>
      </c>
      <c r="D449" s="278">
        <f t="shared" si="70"/>
        <v>917</v>
      </c>
      <c r="E449" s="298">
        <v>23</v>
      </c>
      <c r="F449" s="299">
        <v>28</v>
      </c>
      <c r="G449" s="299">
        <v>37</v>
      </c>
      <c r="H449" s="299">
        <v>0</v>
      </c>
      <c r="I449" s="299">
        <v>2</v>
      </c>
      <c r="J449" s="299">
        <v>0</v>
      </c>
      <c r="K449" s="299">
        <v>0</v>
      </c>
      <c r="L449" s="299">
        <v>0</v>
      </c>
      <c r="M449" s="299">
        <f t="shared" si="74"/>
        <v>90</v>
      </c>
      <c r="N449" s="299">
        <v>34</v>
      </c>
      <c r="O449" s="300">
        <f t="shared" si="75"/>
        <v>124</v>
      </c>
      <c r="P449" s="284">
        <v>0</v>
      </c>
      <c r="Q449" s="258">
        <v>247</v>
      </c>
      <c r="R449" s="285">
        <f t="shared" si="76"/>
        <v>247</v>
      </c>
      <c r="S449" s="308">
        <f t="shared" si="71"/>
        <v>175</v>
      </c>
      <c r="T449" s="309">
        <f t="shared" si="72"/>
        <v>371</v>
      </c>
      <c r="U449" s="310">
        <f t="shared" si="73"/>
        <v>546</v>
      </c>
      <c r="V449" s="252"/>
      <c r="W449" s="252"/>
      <c r="X449" s="252"/>
      <c r="Y449" s="252"/>
      <c r="Z449" s="252"/>
      <c r="AA449" s="252"/>
      <c r="AB449" s="252"/>
      <c r="AC449" s="252"/>
      <c r="AD449" s="252"/>
      <c r="AE449" s="252"/>
      <c r="AF449" s="252"/>
      <c r="AG449" s="252"/>
    </row>
    <row r="450" spans="1:33" s="251" customFormat="1" ht="18" customHeight="1">
      <c r="A450" s="290" t="s">
        <v>218</v>
      </c>
      <c r="B450" s="277">
        <v>910</v>
      </c>
      <c r="C450" s="257">
        <v>637</v>
      </c>
      <c r="D450" s="278">
        <f t="shared" si="70"/>
        <v>1547</v>
      </c>
      <c r="E450" s="298">
        <v>31</v>
      </c>
      <c r="F450" s="299">
        <v>41</v>
      </c>
      <c r="G450" s="299">
        <v>20</v>
      </c>
      <c r="H450" s="299">
        <v>0</v>
      </c>
      <c r="I450" s="299">
        <v>46</v>
      </c>
      <c r="J450" s="299">
        <v>0</v>
      </c>
      <c r="K450" s="299">
        <v>0</v>
      </c>
      <c r="L450" s="299">
        <v>0</v>
      </c>
      <c r="M450" s="299">
        <f t="shared" si="74"/>
        <v>138</v>
      </c>
      <c r="N450" s="299">
        <v>21</v>
      </c>
      <c r="O450" s="300">
        <f t="shared" si="75"/>
        <v>159</v>
      </c>
      <c r="P450" s="284">
        <v>0</v>
      </c>
      <c r="Q450" s="258">
        <v>72</v>
      </c>
      <c r="R450" s="285">
        <f t="shared" si="76"/>
        <v>72</v>
      </c>
      <c r="S450" s="308">
        <f t="shared" si="71"/>
        <v>772</v>
      </c>
      <c r="T450" s="309">
        <f t="shared" si="72"/>
        <v>544</v>
      </c>
      <c r="U450" s="310">
        <f t="shared" si="73"/>
        <v>1316</v>
      </c>
      <c r="V450" s="252"/>
      <c r="W450" s="252"/>
      <c r="X450" s="252"/>
      <c r="Y450" s="252"/>
      <c r="Z450" s="252"/>
      <c r="AA450" s="252"/>
      <c r="AB450" s="252"/>
      <c r="AC450" s="252"/>
      <c r="AD450" s="252"/>
      <c r="AE450" s="252"/>
      <c r="AF450" s="252"/>
      <c r="AG450" s="252"/>
    </row>
    <row r="451" spans="1:33" s="251" customFormat="1" ht="18" customHeight="1">
      <c r="A451" s="470" t="s">
        <v>279</v>
      </c>
      <c r="B451" s="277">
        <v>184</v>
      </c>
      <c r="C451" s="257">
        <v>226</v>
      </c>
      <c r="D451" s="278">
        <f t="shared" si="70"/>
        <v>410</v>
      </c>
      <c r="E451" s="298">
        <v>6</v>
      </c>
      <c r="F451" s="299">
        <v>3</v>
      </c>
      <c r="G451" s="299">
        <v>2</v>
      </c>
      <c r="H451" s="299">
        <v>0</v>
      </c>
      <c r="I451" s="299">
        <v>1</v>
      </c>
      <c r="J451" s="299">
        <v>0</v>
      </c>
      <c r="K451" s="299">
        <v>0</v>
      </c>
      <c r="L451" s="299">
        <v>0</v>
      </c>
      <c r="M451" s="299">
        <f t="shared" si="74"/>
        <v>12</v>
      </c>
      <c r="N451" s="299">
        <v>0</v>
      </c>
      <c r="O451" s="300">
        <f t="shared" si="75"/>
        <v>12</v>
      </c>
      <c r="P451" s="284">
        <v>0</v>
      </c>
      <c r="Q451" s="258">
        <v>0</v>
      </c>
      <c r="R451" s="285">
        <f t="shared" si="76"/>
        <v>0</v>
      </c>
      <c r="S451" s="308">
        <f t="shared" si="71"/>
        <v>172</v>
      </c>
      <c r="T451" s="309">
        <f t="shared" si="72"/>
        <v>226</v>
      </c>
      <c r="U451" s="310">
        <f t="shared" si="73"/>
        <v>398</v>
      </c>
      <c r="V451" s="252"/>
      <c r="W451" s="252"/>
      <c r="X451" s="252"/>
      <c r="Y451" s="252"/>
      <c r="Z451" s="252"/>
      <c r="AA451" s="252"/>
      <c r="AB451" s="252"/>
      <c r="AC451" s="252"/>
      <c r="AD451" s="252"/>
      <c r="AE451" s="252"/>
      <c r="AF451" s="252"/>
      <c r="AG451" s="252"/>
    </row>
    <row r="452" spans="1:33" s="251" customFormat="1" ht="18" customHeight="1">
      <c r="A452" s="290" t="s">
        <v>216</v>
      </c>
      <c r="B452" s="277">
        <v>448</v>
      </c>
      <c r="C452" s="257">
        <v>1317</v>
      </c>
      <c r="D452" s="278">
        <f t="shared" si="70"/>
        <v>1765</v>
      </c>
      <c r="E452" s="298">
        <v>16</v>
      </c>
      <c r="F452" s="299">
        <v>67</v>
      </c>
      <c r="G452" s="299">
        <v>30</v>
      </c>
      <c r="H452" s="299">
        <v>0</v>
      </c>
      <c r="I452" s="299">
        <v>12</v>
      </c>
      <c r="J452" s="299">
        <v>0</v>
      </c>
      <c r="K452" s="299">
        <v>0</v>
      </c>
      <c r="L452" s="299">
        <v>0</v>
      </c>
      <c r="M452" s="299">
        <f t="shared" si="74"/>
        <v>125</v>
      </c>
      <c r="N452" s="299">
        <v>4</v>
      </c>
      <c r="O452" s="300">
        <f t="shared" si="75"/>
        <v>129</v>
      </c>
      <c r="P452" s="284">
        <v>1</v>
      </c>
      <c r="Q452" s="258">
        <v>1</v>
      </c>
      <c r="R452" s="285">
        <f t="shared" si="76"/>
        <v>2</v>
      </c>
      <c r="S452" s="308">
        <f t="shared" si="71"/>
        <v>322</v>
      </c>
      <c r="T452" s="309">
        <f t="shared" si="72"/>
        <v>1312</v>
      </c>
      <c r="U452" s="310">
        <f t="shared" si="73"/>
        <v>1634</v>
      </c>
      <c r="V452" s="252"/>
      <c r="W452" s="252"/>
      <c r="X452" s="252"/>
      <c r="Y452" s="252"/>
      <c r="Z452" s="252"/>
      <c r="AA452" s="252"/>
      <c r="AB452" s="252"/>
      <c r="AC452" s="252"/>
      <c r="AD452" s="252"/>
      <c r="AE452" s="252"/>
      <c r="AF452" s="252"/>
      <c r="AG452" s="252"/>
    </row>
    <row r="453" spans="1:33" s="251" customFormat="1" ht="18" customHeight="1">
      <c r="A453" s="470" t="s">
        <v>280</v>
      </c>
      <c r="B453" s="277">
        <v>240</v>
      </c>
      <c r="C453" s="257">
        <v>443</v>
      </c>
      <c r="D453" s="278">
        <f t="shared" si="70"/>
        <v>683</v>
      </c>
      <c r="E453" s="298">
        <v>15</v>
      </c>
      <c r="F453" s="299">
        <v>19</v>
      </c>
      <c r="G453" s="299">
        <v>1</v>
      </c>
      <c r="H453" s="299">
        <v>0</v>
      </c>
      <c r="I453" s="299">
        <v>0</v>
      </c>
      <c r="J453" s="299">
        <v>0</v>
      </c>
      <c r="K453" s="299">
        <v>0</v>
      </c>
      <c r="L453" s="299">
        <v>0</v>
      </c>
      <c r="M453" s="299">
        <f t="shared" si="74"/>
        <v>35</v>
      </c>
      <c r="N453" s="299">
        <v>1</v>
      </c>
      <c r="O453" s="300">
        <f t="shared" si="75"/>
        <v>36</v>
      </c>
      <c r="P453" s="284">
        <v>0</v>
      </c>
      <c r="Q453" s="258">
        <v>0</v>
      </c>
      <c r="R453" s="285">
        <f t="shared" si="76"/>
        <v>0</v>
      </c>
      <c r="S453" s="308">
        <f t="shared" si="71"/>
        <v>205</v>
      </c>
      <c r="T453" s="309">
        <f t="shared" si="72"/>
        <v>442</v>
      </c>
      <c r="U453" s="310">
        <f t="shared" si="73"/>
        <v>647</v>
      </c>
      <c r="V453" s="252"/>
      <c r="W453" s="252"/>
      <c r="X453" s="252"/>
      <c r="Y453" s="252"/>
      <c r="Z453" s="252"/>
      <c r="AA453" s="252"/>
      <c r="AB453" s="252"/>
      <c r="AC453" s="252"/>
      <c r="AD453" s="252"/>
      <c r="AE453" s="252"/>
      <c r="AF453" s="252"/>
      <c r="AG453" s="252"/>
    </row>
    <row r="454" spans="1:33" s="251" customFormat="1" ht="18" customHeight="1">
      <c r="A454" s="290" t="s">
        <v>308</v>
      </c>
      <c r="B454" s="277">
        <v>360</v>
      </c>
      <c r="C454" s="257">
        <v>331</v>
      </c>
      <c r="D454" s="278">
        <f t="shared" si="70"/>
        <v>691</v>
      </c>
      <c r="E454" s="298">
        <v>36</v>
      </c>
      <c r="F454" s="299">
        <v>37</v>
      </c>
      <c r="G454" s="299">
        <v>8</v>
      </c>
      <c r="H454" s="299">
        <v>0</v>
      </c>
      <c r="I454" s="299">
        <v>16</v>
      </c>
      <c r="J454" s="299">
        <v>0</v>
      </c>
      <c r="K454" s="299">
        <v>0</v>
      </c>
      <c r="L454" s="299">
        <v>0</v>
      </c>
      <c r="M454" s="299">
        <f t="shared" si="74"/>
        <v>97</v>
      </c>
      <c r="N454" s="299">
        <v>9</v>
      </c>
      <c r="O454" s="300">
        <f t="shared" si="75"/>
        <v>106</v>
      </c>
      <c r="P454" s="284">
        <v>0</v>
      </c>
      <c r="Q454" s="258">
        <v>9</v>
      </c>
      <c r="R454" s="285">
        <f t="shared" si="76"/>
        <v>9</v>
      </c>
      <c r="S454" s="308">
        <f t="shared" si="71"/>
        <v>263</v>
      </c>
      <c r="T454" s="309">
        <f t="shared" si="72"/>
        <v>313</v>
      </c>
      <c r="U454" s="310">
        <f t="shared" si="73"/>
        <v>576</v>
      </c>
      <c r="V454" s="252"/>
      <c r="W454" s="252"/>
      <c r="X454" s="252"/>
      <c r="Y454" s="252"/>
      <c r="Z454" s="252"/>
      <c r="AA454" s="252"/>
      <c r="AB454" s="252"/>
      <c r="AC454" s="252"/>
      <c r="AD454" s="252"/>
      <c r="AE454" s="252"/>
      <c r="AF454" s="252"/>
      <c r="AG454" s="252"/>
    </row>
    <row r="455" spans="1:33" s="251" customFormat="1" ht="18" customHeight="1">
      <c r="A455" s="290" t="s">
        <v>272</v>
      </c>
      <c r="B455" s="277">
        <v>225</v>
      </c>
      <c r="C455" s="257">
        <v>449</v>
      </c>
      <c r="D455" s="278">
        <f t="shared" si="70"/>
        <v>674</v>
      </c>
      <c r="E455" s="298">
        <v>11</v>
      </c>
      <c r="F455" s="299">
        <v>40</v>
      </c>
      <c r="G455" s="299">
        <v>15</v>
      </c>
      <c r="H455" s="299">
        <v>0</v>
      </c>
      <c r="I455" s="299">
        <v>37</v>
      </c>
      <c r="J455" s="299">
        <v>0</v>
      </c>
      <c r="K455" s="299">
        <v>0</v>
      </c>
      <c r="L455" s="299">
        <v>0</v>
      </c>
      <c r="M455" s="299">
        <f t="shared" si="74"/>
        <v>103</v>
      </c>
      <c r="N455" s="299">
        <v>10</v>
      </c>
      <c r="O455" s="300">
        <f t="shared" si="75"/>
        <v>113</v>
      </c>
      <c r="P455" s="284">
        <v>0</v>
      </c>
      <c r="Q455" s="258">
        <v>45</v>
      </c>
      <c r="R455" s="285">
        <f t="shared" si="76"/>
        <v>45</v>
      </c>
      <c r="S455" s="308">
        <f t="shared" si="71"/>
        <v>122</v>
      </c>
      <c r="T455" s="309">
        <f t="shared" si="72"/>
        <v>394</v>
      </c>
      <c r="U455" s="310">
        <f t="shared" si="73"/>
        <v>516</v>
      </c>
      <c r="V455" s="252"/>
      <c r="W455" s="252"/>
      <c r="X455" s="252"/>
      <c r="Y455" s="252"/>
      <c r="Z455" s="252"/>
      <c r="AA455" s="252"/>
      <c r="AB455" s="252"/>
      <c r="AC455" s="252"/>
      <c r="AD455" s="252"/>
      <c r="AE455" s="252"/>
      <c r="AF455" s="252"/>
      <c r="AG455" s="252"/>
    </row>
    <row r="456" spans="1:33" s="251" customFormat="1" ht="18" customHeight="1">
      <c r="A456" s="290" t="s">
        <v>301</v>
      </c>
      <c r="B456" s="277">
        <v>38</v>
      </c>
      <c r="C456" s="257">
        <v>44</v>
      </c>
      <c r="D456" s="278">
        <f t="shared" si="70"/>
        <v>82</v>
      </c>
      <c r="E456" s="298">
        <v>10</v>
      </c>
      <c r="F456" s="299">
        <v>0</v>
      </c>
      <c r="G456" s="299">
        <v>0</v>
      </c>
      <c r="H456" s="299">
        <v>0</v>
      </c>
      <c r="I456" s="299">
        <v>0</v>
      </c>
      <c r="J456" s="299">
        <v>0</v>
      </c>
      <c r="K456" s="299">
        <v>0</v>
      </c>
      <c r="L456" s="299">
        <v>0</v>
      </c>
      <c r="M456" s="299">
        <f t="shared" si="74"/>
        <v>10</v>
      </c>
      <c r="N456" s="299">
        <v>0</v>
      </c>
      <c r="O456" s="300">
        <f t="shared" si="75"/>
        <v>10</v>
      </c>
      <c r="P456" s="284">
        <v>0</v>
      </c>
      <c r="Q456" s="258">
        <v>0</v>
      </c>
      <c r="R456" s="285">
        <f t="shared" si="76"/>
        <v>0</v>
      </c>
      <c r="S456" s="308">
        <f t="shared" si="71"/>
        <v>28</v>
      </c>
      <c r="T456" s="309">
        <f t="shared" si="72"/>
        <v>44</v>
      </c>
      <c r="U456" s="310">
        <f t="shared" si="73"/>
        <v>72</v>
      </c>
      <c r="V456" s="252"/>
      <c r="W456" s="252"/>
      <c r="X456" s="252"/>
      <c r="Y456" s="252"/>
      <c r="Z456" s="252"/>
      <c r="AA456" s="252"/>
      <c r="AB456" s="252"/>
      <c r="AC456" s="252"/>
      <c r="AD456" s="252"/>
      <c r="AE456" s="252"/>
      <c r="AF456" s="252"/>
      <c r="AG456" s="252"/>
    </row>
    <row r="457" spans="1:33" s="251" customFormat="1" ht="18" customHeight="1">
      <c r="A457" s="470" t="s">
        <v>273</v>
      </c>
      <c r="B457" s="277">
        <v>179</v>
      </c>
      <c r="C457" s="257">
        <v>311</v>
      </c>
      <c r="D457" s="278">
        <f t="shared" si="70"/>
        <v>490</v>
      </c>
      <c r="E457" s="298">
        <v>7</v>
      </c>
      <c r="F457" s="299">
        <v>9</v>
      </c>
      <c r="G457" s="299">
        <v>5</v>
      </c>
      <c r="H457" s="299">
        <v>0</v>
      </c>
      <c r="I457" s="299">
        <v>4</v>
      </c>
      <c r="J457" s="299">
        <v>1</v>
      </c>
      <c r="K457" s="299">
        <v>0</v>
      </c>
      <c r="L457" s="299">
        <v>0</v>
      </c>
      <c r="M457" s="299">
        <f t="shared" si="74"/>
        <v>26</v>
      </c>
      <c r="N457" s="299">
        <v>1</v>
      </c>
      <c r="O457" s="300">
        <f t="shared" si="75"/>
        <v>27</v>
      </c>
      <c r="P457" s="284">
        <v>0</v>
      </c>
      <c r="Q457" s="258">
        <v>0</v>
      </c>
      <c r="R457" s="285">
        <f t="shared" si="76"/>
        <v>0</v>
      </c>
      <c r="S457" s="308">
        <f t="shared" si="71"/>
        <v>153</v>
      </c>
      <c r="T457" s="309">
        <f t="shared" si="72"/>
        <v>310</v>
      </c>
      <c r="U457" s="310">
        <f t="shared" si="73"/>
        <v>463</v>
      </c>
      <c r="V457" s="252"/>
      <c r="W457" s="252"/>
      <c r="X457" s="252"/>
      <c r="Y457" s="252"/>
      <c r="Z457" s="252"/>
      <c r="AA457" s="252"/>
      <c r="AB457" s="252"/>
      <c r="AC457" s="252"/>
      <c r="AD457" s="252"/>
      <c r="AE457" s="252"/>
      <c r="AF457" s="252"/>
      <c r="AG457" s="252"/>
    </row>
    <row r="458" spans="1:33" s="251" customFormat="1" ht="18" customHeight="1" thickBot="1">
      <c r="A458" s="471" t="s">
        <v>275</v>
      </c>
      <c r="B458" s="279">
        <v>123</v>
      </c>
      <c r="C458" s="280">
        <v>18</v>
      </c>
      <c r="D458" s="281">
        <f t="shared" si="70"/>
        <v>141</v>
      </c>
      <c r="E458" s="301">
        <v>12</v>
      </c>
      <c r="F458" s="302">
        <v>6</v>
      </c>
      <c r="G458" s="302">
        <v>0</v>
      </c>
      <c r="H458" s="302">
        <v>0</v>
      </c>
      <c r="I458" s="302">
        <v>0</v>
      </c>
      <c r="J458" s="302">
        <v>0</v>
      </c>
      <c r="K458" s="302">
        <v>0</v>
      </c>
      <c r="L458" s="302">
        <v>0</v>
      </c>
      <c r="M458" s="302">
        <f t="shared" si="74"/>
        <v>18</v>
      </c>
      <c r="N458" s="302">
        <v>0</v>
      </c>
      <c r="O458" s="303">
        <f t="shared" si="75"/>
        <v>18</v>
      </c>
      <c r="P458" s="286">
        <v>0</v>
      </c>
      <c r="Q458" s="287">
        <v>0</v>
      </c>
      <c r="R458" s="288">
        <f t="shared" si="76"/>
        <v>0</v>
      </c>
      <c r="S458" s="311">
        <f t="shared" si="71"/>
        <v>105</v>
      </c>
      <c r="T458" s="312">
        <f t="shared" si="72"/>
        <v>18</v>
      </c>
      <c r="U458" s="313">
        <f t="shared" si="73"/>
        <v>123</v>
      </c>
      <c r="V458" s="252"/>
      <c r="W458" s="252"/>
      <c r="X458" s="252"/>
      <c r="Y458" s="252"/>
      <c r="Z458" s="252"/>
      <c r="AA458" s="252"/>
      <c r="AB458" s="252"/>
      <c r="AC458" s="252"/>
      <c r="AD458" s="252"/>
      <c r="AE458" s="252"/>
      <c r="AF458" s="252"/>
      <c r="AG458" s="252"/>
    </row>
    <row r="459" spans="1:33" s="43" customFormat="1" ht="12.75" customHeight="1">
      <c r="A459" s="516" t="s">
        <v>315</v>
      </c>
      <c r="B459" s="516"/>
      <c r="C459" s="516"/>
      <c r="D459" s="516"/>
      <c r="E459" s="516"/>
      <c r="F459" s="516"/>
      <c r="G459" s="516"/>
      <c r="H459" s="516"/>
      <c r="I459" s="516"/>
      <c r="J459" s="516"/>
      <c r="K459" s="516"/>
      <c r="L459" s="516"/>
      <c r="M459" s="516"/>
      <c r="N459" s="516"/>
      <c r="O459" s="516"/>
      <c r="P459" s="516"/>
      <c r="Q459" s="516"/>
      <c r="R459" s="516"/>
      <c r="S459" s="516"/>
      <c r="T459" s="516"/>
      <c r="U459" s="516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</row>
    <row r="460" spans="1:33" s="62" customFormat="1" ht="10.5" customHeight="1">
      <c r="A460" s="342"/>
      <c r="B460" s="267"/>
      <c r="C460" s="267"/>
      <c r="D460" s="267"/>
      <c r="E460" s="267"/>
      <c r="F460" s="267"/>
      <c r="G460" s="267"/>
      <c r="H460" s="267"/>
      <c r="I460" s="267"/>
      <c r="J460" s="267"/>
      <c r="K460" s="267"/>
      <c r="L460" s="267"/>
      <c r="M460" s="267"/>
      <c r="N460" s="267"/>
      <c r="O460" s="267"/>
      <c r="P460" s="267"/>
      <c r="Q460" s="267"/>
      <c r="R460" s="267"/>
      <c r="S460" s="267"/>
      <c r="T460" s="267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</row>
  </sheetData>
  <sortState ref="A449:V479">
    <sortCondition descending="1" ref="M449:M479"/>
  </sortState>
  <mergeCells count="174">
    <mergeCell ref="A311:U311"/>
    <mergeCell ref="A312:U312"/>
    <mergeCell ref="A459:U459"/>
    <mergeCell ref="S424:T424"/>
    <mergeCell ref="U424:U425"/>
    <mergeCell ref="H352:H353"/>
    <mergeCell ref="I352:I353"/>
    <mergeCell ref="I385:I386"/>
    <mergeCell ref="J385:L385"/>
    <mergeCell ref="O385:O386"/>
    <mergeCell ref="A362:U362"/>
    <mergeCell ref="B385:C385"/>
    <mergeCell ref="E385:E386"/>
    <mergeCell ref="F385:F386"/>
    <mergeCell ref="P352:Q352"/>
    <mergeCell ref="R352:R353"/>
    <mergeCell ref="S352:T352"/>
    <mergeCell ref="A383:U383"/>
    <mergeCell ref="M352:N352"/>
    <mergeCell ref="O352:O353"/>
    <mergeCell ref="G352:G353"/>
    <mergeCell ref="D352:D353"/>
    <mergeCell ref="E352:E353"/>
    <mergeCell ref="F352:F353"/>
    <mergeCell ref="G424:G425"/>
    <mergeCell ref="J424:L424"/>
    <mergeCell ref="G385:G386"/>
    <mergeCell ref="M385:N385"/>
    <mergeCell ref="A422:U422"/>
    <mergeCell ref="D424:D425"/>
    <mergeCell ref="H424:H425"/>
    <mergeCell ref="M424:N424"/>
    <mergeCell ref="O424:O425"/>
    <mergeCell ref="B424:C424"/>
    <mergeCell ref="E424:E425"/>
    <mergeCell ref="F424:F425"/>
    <mergeCell ref="I424:I425"/>
    <mergeCell ref="P424:Q424"/>
    <mergeCell ref="R424:R425"/>
    <mergeCell ref="P385:Q385"/>
    <mergeCell ref="A396:U396"/>
    <mergeCell ref="D385:D386"/>
    <mergeCell ref="S385:T385"/>
    <mergeCell ref="A420:U420"/>
    <mergeCell ref="A424:A426"/>
    <mergeCell ref="A419:U419"/>
    <mergeCell ref="U385:U386"/>
    <mergeCell ref="R385:R386"/>
    <mergeCell ref="A350:U350"/>
    <mergeCell ref="R316:R317"/>
    <mergeCell ref="M316:N316"/>
    <mergeCell ref="O316:O317"/>
    <mergeCell ref="U316:U317"/>
    <mergeCell ref="B316:C316"/>
    <mergeCell ref="J316:L316"/>
    <mergeCell ref="D316:D317"/>
    <mergeCell ref="B352:C352"/>
    <mergeCell ref="A326:U326"/>
    <mergeCell ref="A327:U327"/>
    <mergeCell ref="P316:Q316"/>
    <mergeCell ref="S316:T316"/>
    <mergeCell ref="G316:G317"/>
    <mergeCell ref="E316:E317"/>
    <mergeCell ref="F316:F317"/>
    <mergeCell ref="A316:A318"/>
    <mergeCell ref="A397:H397"/>
    <mergeCell ref="R109:R110"/>
    <mergeCell ref="M264:N264"/>
    <mergeCell ref="S215:T215"/>
    <mergeCell ref="B264:C264"/>
    <mergeCell ref="A228:U228"/>
    <mergeCell ref="I264:I265"/>
    <mergeCell ref="I215:I216"/>
    <mergeCell ref="H215:H216"/>
    <mergeCell ref="A385:A387"/>
    <mergeCell ref="H316:H317"/>
    <mergeCell ref="I316:I317"/>
    <mergeCell ref="A262:U262"/>
    <mergeCell ref="A277:U277"/>
    <mergeCell ref="P264:Q264"/>
    <mergeCell ref="R264:R265"/>
    <mergeCell ref="D264:D265"/>
    <mergeCell ref="H385:H386"/>
    <mergeCell ref="J352:L352"/>
    <mergeCell ref="U264:U265"/>
    <mergeCell ref="U352:U353"/>
    <mergeCell ref="A352:A354"/>
    <mergeCell ref="S264:T264"/>
    <mergeCell ref="A325:U325"/>
    <mergeCell ref="T2:U2"/>
    <mergeCell ref="A2:S2"/>
    <mergeCell ref="A87:U87"/>
    <mergeCell ref="A93:U93"/>
    <mergeCell ref="A98:U98"/>
    <mergeCell ref="H109:H110"/>
    <mergeCell ref="D109:D110"/>
    <mergeCell ref="G109:G110"/>
    <mergeCell ref="P178:Q178"/>
    <mergeCell ref="G178:G179"/>
    <mergeCell ref="E109:E110"/>
    <mergeCell ref="A107:U107"/>
    <mergeCell ref="S109:T109"/>
    <mergeCell ref="A27:U27"/>
    <mergeCell ref="A104:U104"/>
    <mergeCell ref="A105:U105"/>
    <mergeCell ref="U178:U179"/>
    <mergeCell ref="O178:O179"/>
    <mergeCell ref="B109:C109"/>
    <mergeCell ref="S178:T178"/>
    <mergeCell ref="A178:A180"/>
    <mergeCell ref="A115:U115"/>
    <mergeCell ref="E178:E179"/>
    <mergeCell ref="F178:F179"/>
    <mergeCell ref="M215:N215"/>
    <mergeCell ref="I178:I179"/>
    <mergeCell ref="J178:L178"/>
    <mergeCell ref="J264:L264"/>
    <mergeCell ref="F264:F265"/>
    <mergeCell ref="A230:F230"/>
    <mergeCell ref="B215:C215"/>
    <mergeCell ref="D215:D216"/>
    <mergeCell ref="E264:E265"/>
    <mergeCell ref="A264:A266"/>
    <mergeCell ref="H264:H265"/>
    <mergeCell ref="G264:G265"/>
    <mergeCell ref="A215:A217"/>
    <mergeCell ref="P109:Q109"/>
    <mergeCell ref="A276:U276"/>
    <mergeCell ref="O264:O265"/>
    <mergeCell ref="G215:G216"/>
    <mergeCell ref="A314:U314"/>
    <mergeCell ref="M178:N178"/>
    <mergeCell ref="A213:U213"/>
    <mergeCell ref="F215:F216"/>
    <mergeCell ref="E215:E216"/>
    <mergeCell ref="R143:R144"/>
    <mergeCell ref="S143:T143"/>
    <mergeCell ref="A143:A145"/>
    <mergeCell ref="B143:C143"/>
    <mergeCell ref="D143:D144"/>
    <mergeCell ref="E143:E144"/>
    <mergeCell ref="F143:F144"/>
    <mergeCell ref="R178:R179"/>
    <mergeCell ref="O215:O216"/>
    <mergeCell ref="P215:Q215"/>
    <mergeCell ref="R215:R216"/>
    <mergeCell ref="A211:U211"/>
    <mergeCell ref="D178:D179"/>
    <mergeCell ref="H178:H179"/>
    <mergeCell ref="J215:L215"/>
    <mergeCell ref="A150:U150"/>
    <mergeCell ref="A176:U176"/>
    <mergeCell ref="U215:U216"/>
    <mergeCell ref="A151:G151"/>
    <mergeCell ref="A184:U184"/>
    <mergeCell ref="A210:U210"/>
    <mergeCell ref="U143:U144"/>
    <mergeCell ref="F109:F110"/>
    <mergeCell ref="I109:I110"/>
    <mergeCell ref="O109:O110"/>
    <mergeCell ref="M109:N109"/>
    <mergeCell ref="J109:L109"/>
    <mergeCell ref="U109:U110"/>
    <mergeCell ref="G143:G144"/>
    <mergeCell ref="H143:H144"/>
    <mergeCell ref="I143:I144"/>
    <mergeCell ref="J143:L143"/>
    <mergeCell ref="M143:N143"/>
    <mergeCell ref="O143:O144"/>
    <mergeCell ref="P143:Q143"/>
    <mergeCell ref="A116:G116"/>
    <mergeCell ref="A109:A111"/>
    <mergeCell ref="A141:U141"/>
    <mergeCell ref="B178:C178"/>
  </mergeCells>
  <hyperlinks>
    <hyperlink ref="A184" r:id="rId1" display="http://www.pj.gob.pe/"/>
    <hyperlink ref="A115" r:id="rId2" display="http://www.pj.gob.pe/"/>
    <hyperlink ref="A150" r:id="rId3" display="http://www.pj.gob.pe/"/>
    <hyperlink ref="A228" r:id="rId4" display="http://www.pj.gob.pe/"/>
    <hyperlink ref="A276" r:id="rId5" display="http://www.pj.gob.pe/"/>
    <hyperlink ref="A325" r:id="rId6" display="http://www.pj.gob.pe/"/>
    <hyperlink ref="A362" r:id="rId7" display="http://www.pj.gob.pe/"/>
    <hyperlink ref="A396" r:id="rId8" display="http://www.pj.gob.pe/"/>
    <hyperlink ref="A459" r:id="rId9" display="http://www.pj.gob.pe/"/>
  </hyperlinks>
  <printOptions horizontalCentered="1" verticalCentered="1"/>
  <pageMargins left="0.23622047244094491" right="0.23622047244094491" top="0.31496062992125984" bottom="0.47244094488188981" header="0" footer="0.23622047244094491"/>
  <pageSetup paperSize="9" scale="55" orientation="portrait" r:id="rId10"/>
  <headerFooter scaleWithDoc="0" alignWithMargins="0">
    <oddFooter>Página &amp;P</oddFooter>
  </headerFooter>
  <rowBreaks count="5" manualBreakCount="5">
    <brk id="102" max="16383" man="1"/>
    <brk id="208" max="16383" man="1"/>
    <brk id="309" max="16383" man="1"/>
    <brk id="417" max="16383" man="1"/>
    <brk id="513" max="16383" man="1"/>
  </rowBreaks>
  <drawing r:id="rId1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AI675"/>
  <sheetViews>
    <sheetView topLeftCell="A663" zoomScaleSheetLayoutView="70" workbookViewId="0">
      <selection activeCell="B601" sqref="B601"/>
    </sheetView>
  </sheetViews>
  <sheetFormatPr baseColWidth="10" defaultRowHeight="12.75"/>
  <cols>
    <col min="1" max="1" width="21" style="44" customWidth="1"/>
    <col min="2" max="2" width="8" style="44" customWidth="1"/>
    <col min="3" max="3" width="6.5703125" style="44" customWidth="1"/>
    <col min="4" max="4" width="7.140625" style="44" customWidth="1"/>
    <col min="5" max="5" width="6.7109375" style="44" customWidth="1"/>
    <col min="6" max="6" width="7.28515625" style="44" customWidth="1"/>
    <col min="7" max="7" width="6" style="44" customWidth="1"/>
    <col min="8" max="8" width="5" style="44" customWidth="1"/>
    <col min="9" max="9" width="6.42578125" style="44" customWidth="1"/>
    <col min="10" max="12" width="5" style="44" customWidth="1"/>
    <col min="13" max="13" width="14.85546875" style="44" customWidth="1"/>
    <col min="14" max="14" width="5.5703125" style="44" customWidth="1"/>
    <col min="15" max="15" width="8.140625" style="44" customWidth="1"/>
    <col min="16" max="17" width="6.42578125" style="44" customWidth="1"/>
    <col min="18" max="18" width="8.140625" style="44" customWidth="1"/>
    <col min="19" max="19" width="7.5703125" style="44" customWidth="1"/>
    <col min="20" max="20" width="7" style="44" customWidth="1"/>
    <col min="21" max="21" width="12" style="44" customWidth="1"/>
    <col min="22" max="22" width="8.28515625" style="44" customWidth="1"/>
    <col min="23" max="23" width="7" style="44" customWidth="1"/>
    <col min="24" max="24" width="13" style="44" bestFit="1" customWidth="1"/>
    <col min="25" max="25" width="11.42578125" style="44"/>
    <col min="26" max="26" width="20.42578125" style="44" bestFit="1" customWidth="1"/>
    <col min="27" max="27" width="12.28515625" style="44" bestFit="1" customWidth="1"/>
    <col min="28" max="29" width="11.5703125" style="44" bestFit="1" customWidth="1"/>
    <col min="30" max="30" width="11.42578125" style="44"/>
    <col min="31" max="32" width="11.5703125" style="44" bestFit="1" customWidth="1"/>
    <col min="33" max="262" width="11.42578125" style="44"/>
    <col min="263" max="263" width="15.7109375" style="44" customWidth="1"/>
    <col min="264" max="264" width="0.85546875" style="44" customWidth="1"/>
    <col min="265" max="267" width="9.7109375" style="44" customWidth="1"/>
    <col min="268" max="268" width="10.7109375" style="44" customWidth="1"/>
    <col min="269" max="269" width="0.85546875" style="44" customWidth="1"/>
    <col min="270" max="272" width="9.7109375" style="44" customWidth="1"/>
    <col min="273" max="273" width="10.7109375" style="44" customWidth="1"/>
    <col min="274" max="274" width="0.85546875" style="44" customWidth="1"/>
    <col min="275" max="275" width="8.7109375" style="44" customWidth="1"/>
    <col min="276" max="276" width="5" style="44" customWidth="1"/>
    <col min="277" max="277" width="11.7109375" style="44" bestFit="1" customWidth="1"/>
    <col min="278" max="518" width="11.42578125" style="44"/>
    <col min="519" max="519" width="15.7109375" style="44" customWidth="1"/>
    <col min="520" max="520" width="0.85546875" style="44" customWidth="1"/>
    <col min="521" max="523" width="9.7109375" style="44" customWidth="1"/>
    <col min="524" max="524" width="10.7109375" style="44" customWidth="1"/>
    <col min="525" max="525" width="0.85546875" style="44" customWidth="1"/>
    <col min="526" max="528" width="9.7109375" style="44" customWidth="1"/>
    <col min="529" max="529" width="10.7109375" style="44" customWidth="1"/>
    <col min="530" max="530" width="0.85546875" style="44" customWidth="1"/>
    <col min="531" max="531" width="8.7109375" style="44" customWidth="1"/>
    <col min="532" max="532" width="5" style="44" customWidth="1"/>
    <col min="533" max="533" width="11.7109375" style="44" bestFit="1" customWidth="1"/>
    <col min="534" max="774" width="11.42578125" style="44"/>
    <col min="775" max="775" width="15.7109375" style="44" customWidth="1"/>
    <col min="776" max="776" width="0.85546875" style="44" customWidth="1"/>
    <col min="777" max="779" width="9.7109375" style="44" customWidth="1"/>
    <col min="780" max="780" width="10.7109375" style="44" customWidth="1"/>
    <col min="781" max="781" width="0.85546875" style="44" customWidth="1"/>
    <col min="782" max="784" width="9.7109375" style="44" customWidth="1"/>
    <col min="785" max="785" width="10.7109375" style="44" customWidth="1"/>
    <col min="786" max="786" width="0.85546875" style="44" customWidth="1"/>
    <col min="787" max="787" width="8.7109375" style="44" customWidth="1"/>
    <col min="788" max="788" width="5" style="44" customWidth="1"/>
    <col min="789" max="789" width="11.7109375" style="44" bestFit="1" customWidth="1"/>
    <col min="790" max="1030" width="11.42578125" style="44"/>
    <col min="1031" max="1031" width="15.7109375" style="44" customWidth="1"/>
    <col min="1032" max="1032" width="0.85546875" style="44" customWidth="1"/>
    <col min="1033" max="1035" width="9.7109375" style="44" customWidth="1"/>
    <col min="1036" max="1036" width="10.7109375" style="44" customWidth="1"/>
    <col min="1037" max="1037" width="0.85546875" style="44" customWidth="1"/>
    <col min="1038" max="1040" width="9.7109375" style="44" customWidth="1"/>
    <col min="1041" max="1041" width="10.7109375" style="44" customWidth="1"/>
    <col min="1042" max="1042" width="0.85546875" style="44" customWidth="1"/>
    <col min="1043" max="1043" width="8.7109375" style="44" customWidth="1"/>
    <col min="1044" max="1044" width="5" style="44" customWidth="1"/>
    <col min="1045" max="1045" width="11.7109375" style="44" bestFit="1" customWidth="1"/>
    <col min="1046" max="1286" width="11.42578125" style="44"/>
    <col min="1287" max="1287" width="15.7109375" style="44" customWidth="1"/>
    <col min="1288" max="1288" width="0.85546875" style="44" customWidth="1"/>
    <col min="1289" max="1291" width="9.7109375" style="44" customWidth="1"/>
    <col min="1292" max="1292" width="10.7109375" style="44" customWidth="1"/>
    <col min="1293" max="1293" width="0.85546875" style="44" customWidth="1"/>
    <col min="1294" max="1296" width="9.7109375" style="44" customWidth="1"/>
    <col min="1297" max="1297" width="10.7109375" style="44" customWidth="1"/>
    <col min="1298" max="1298" width="0.85546875" style="44" customWidth="1"/>
    <col min="1299" max="1299" width="8.7109375" style="44" customWidth="1"/>
    <col min="1300" max="1300" width="5" style="44" customWidth="1"/>
    <col min="1301" max="1301" width="11.7109375" style="44" bestFit="1" customWidth="1"/>
    <col min="1302" max="1542" width="11.42578125" style="44"/>
    <col min="1543" max="1543" width="15.7109375" style="44" customWidth="1"/>
    <col min="1544" max="1544" width="0.85546875" style="44" customWidth="1"/>
    <col min="1545" max="1547" width="9.7109375" style="44" customWidth="1"/>
    <col min="1548" max="1548" width="10.7109375" style="44" customWidth="1"/>
    <col min="1549" max="1549" width="0.85546875" style="44" customWidth="1"/>
    <col min="1550" max="1552" width="9.7109375" style="44" customWidth="1"/>
    <col min="1553" max="1553" width="10.7109375" style="44" customWidth="1"/>
    <col min="1554" max="1554" width="0.85546875" style="44" customWidth="1"/>
    <col min="1555" max="1555" width="8.7109375" style="44" customWidth="1"/>
    <col min="1556" max="1556" width="5" style="44" customWidth="1"/>
    <col min="1557" max="1557" width="11.7109375" style="44" bestFit="1" customWidth="1"/>
    <col min="1558" max="1798" width="11.42578125" style="44"/>
    <col min="1799" max="1799" width="15.7109375" style="44" customWidth="1"/>
    <col min="1800" max="1800" width="0.85546875" style="44" customWidth="1"/>
    <col min="1801" max="1803" width="9.7109375" style="44" customWidth="1"/>
    <col min="1804" max="1804" width="10.7109375" style="44" customWidth="1"/>
    <col min="1805" max="1805" width="0.85546875" style="44" customWidth="1"/>
    <col min="1806" max="1808" width="9.7109375" style="44" customWidth="1"/>
    <col min="1809" max="1809" width="10.7109375" style="44" customWidth="1"/>
    <col min="1810" max="1810" width="0.85546875" style="44" customWidth="1"/>
    <col min="1811" max="1811" width="8.7109375" style="44" customWidth="1"/>
    <col min="1812" max="1812" width="5" style="44" customWidth="1"/>
    <col min="1813" max="1813" width="11.7109375" style="44" bestFit="1" customWidth="1"/>
    <col min="1814" max="2054" width="11.42578125" style="44"/>
    <col min="2055" max="2055" width="15.7109375" style="44" customWidth="1"/>
    <col min="2056" max="2056" width="0.85546875" style="44" customWidth="1"/>
    <col min="2057" max="2059" width="9.7109375" style="44" customWidth="1"/>
    <col min="2060" max="2060" width="10.7109375" style="44" customWidth="1"/>
    <col min="2061" max="2061" width="0.85546875" style="44" customWidth="1"/>
    <col min="2062" max="2064" width="9.7109375" style="44" customWidth="1"/>
    <col min="2065" max="2065" width="10.7109375" style="44" customWidth="1"/>
    <col min="2066" max="2066" width="0.85546875" style="44" customWidth="1"/>
    <col min="2067" max="2067" width="8.7109375" style="44" customWidth="1"/>
    <col min="2068" max="2068" width="5" style="44" customWidth="1"/>
    <col min="2069" max="2069" width="11.7109375" style="44" bestFit="1" customWidth="1"/>
    <col min="2070" max="2310" width="11.42578125" style="44"/>
    <col min="2311" max="2311" width="15.7109375" style="44" customWidth="1"/>
    <col min="2312" max="2312" width="0.85546875" style="44" customWidth="1"/>
    <col min="2313" max="2315" width="9.7109375" style="44" customWidth="1"/>
    <col min="2316" max="2316" width="10.7109375" style="44" customWidth="1"/>
    <col min="2317" max="2317" width="0.85546875" style="44" customWidth="1"/>
    <col min="2318" max="2320" width="9.7109375" style="44" customWidth="1"/>
    <col min="2321" max="2321" width="10.7109375" style="44" customWidth="1"/>
    <col min="2322" max="2322" width="0.85546875" style="44" customWidth="1"/>
    <col min="2323" max="2323" width="8.7109375" style="44" customWidth="1"/>
    <col min="2324" max="2324" width="5" style="44" customWidth="1"/>
    <col min="2325" max="2325" width="11.7109375" style="44" bestFit="1" customWidth="1"/>
    <col min="2326" max="2566" width="11.42578125" style="44"/>
    <col min="2567" max="2567" width="15.7109375" style="44" customWidth="1"/>
    <col min="2568" max="2568" width="0.85546875" style="44" customWidth="1"/>
    <col min="2569" max="2571" width="9.7109375" style="44" customWidth="1"/>
    <col min="2572" max="2572" width="10.7109375" style="44" customWidth="1"/>
    <col min="2573" max="2573" width="0.85546875" style="44" customWidth="1"/>
    <col min="2574" max="2576" width="9.7109375" style="44" customWidth="1"/>
    <col min="2577" max="2577" width="10.7109375" style="44" customWidth="1"/>
    <col min="2578" max="2578" width="0.85546875" style="44" customWidth="1"/>
    <col min="2579" max="2579" width="8.7109375" style="44" customWidth="1"/>
    <col min="2580" max="2580" width="5" style="44" customWidth="1"/>
    <col min="2581" max="2581" width="11.7109375" style="44" bestFit="1" customWidth="1"/>
    <col min="2582" max="2822" width="11.42578125" style="44"/>
    <col min="2823" max="2823" width="15.7109375" style="44" customWidth="1"/>
    <col min="2824" max="2824" width="0.85546875" style="44" customWidth="1"/>
    <col min="2825" max="2827" width="9.7109375" style="44" customWidth="1"/>
    <col min="2828" max="2828" width="10.7109375" style="44" customWidth="1"/>
    <col min="2829" max="2829" width="0.85546875" style="44" customWidth="1"/>
    <col min="2830" max="2832" width="9.7109375" style="44" customWidth="1"/>
    <col min="2833" max="2833" width="10.7109375" style="44" customWidth="1"/>
    <col min="2834" max="2834" width="0.85546875" style="44" customWidth="1"/>
    <col min="2835" max="2835" width="8.7109375" style="44" customWidth="1"/>
    <col min="2836" max="2836" width="5" style="44" customWidth="1"/>
    <col min="2837" max="2837" width="11.7109375" style="44" bestFit="1" customWidth="1"/>
    <col min="2838" max="3078" width="11.42578125" style="44"/>
    <col min="3079" max="3079" width="15.7109375" style="44" customWidth="1"/>
    <col min="3080" max="3080" width="0.85546875" style="44" customWidth="1"/>
    <col min="3081" max="3083" width="9.7109375" style="44" customWidth="1"/>
    <col min="3084" max="3084" width="10.7109375" style="44" customWidth="1"/>
    <col min="3085" max="3085" width="0.85546875" style="44" customWidth="1"/>
    <col min="3086" max="3088" width="9.7109375" style="44" customWidth="1"/>
    <col min="3089" max="3089" width="10.7109375" style="44" customWidth="1"/>
    <col min="3090" max="3090" width="0.85546875" style="44" customWidth="1"/>
    <col min="3091" max="3091" width="8.7109375" style="44" customWidth="1"/>
    <col min="3092" max="3092" width="5" style="44" customWidth="1"/>
    <col min="3093" max="3093" width="11.7109375" style="44" bestFit="1" customWidth="1"/>
    <col min="3094" max="3334" width="11.42578125" style="44"/>
    <col min="3335" max="3335" width="15.7109375" style="44" customWidth="1"/>
    <col min="3336" max="3336" width="0.85546875" style="44" customWidth="1"/>
    <col min="3337" max="3339" width="9.7109375" style="44" customWidth="1"/>
    <col min="3340" max="3340" width="10.7109375" style="44" customWidth="1"/>
    <col min="3341" max="3341" width="0.85546875" style="44" customWidth="1"/>
    <col min="3342" max="3344" width="9.7109375" style="44" customWidth="1"/>
    <col min="3345" max="3345" width="10.7109375" style="44" customWidth="1"/>
    <col min="3346" max="3346" width="0.85546875" style="44" customWidth="1"/>
    <col min="3347" max="3347" width="8.7109375" style="44" customWidth="1"/>
    <col min="3348" max="3348" width="5" style="44" customWidth="1"/>
    <col min="3349" max="3349" width="11.7109375" style="44" bestFit="1" customWidth="1"/>
    <col min="3350" max="3590" width="11.42578125" style="44"/>
    <col min="3591" max="3591" width="15.7109375" style="44" customWidth="1"/>
    <col min="3592" max="3592" width="0.85546875" style="44" customWidth="1"/>
    <col min="3593" max="3595" width="9.7109375" style="44" customWidth="1"/>
    <col min="3596" max="3596" width="10.7109375" style="44" customWidth="1"/>
    <col min="3597" max="3597" width="0.85546875" style="44" customWidth="1"/>
    <col min="3598" max="3600" width="9.7109375" style="44" customWidth="1"/>
    <col min="3601" max="3601" width="10.7109375" style="44" customWidth="1"/>
    <col min="3602" max="3602" width="0.85546875" style="44" customWidth="1"/>
    <col min="3603" max="3603" width="8.7109375" style="44" customWidth="1"/>
    <col min="3604" max="3604" width="5" style="44" customWidth="1"/>
    <col min="3605" max="3605" width="11.7109375" style="44" bestFit="1" customWidth="1"/>
    <col min="3606" max="3846" width="11.42578125" style="44"/>
    <col min="3847" max="3847" width="15.7109375" style="44" customWidth="1"/>
    <col min="3848" max="3848" width="0.85546875" style="44" customWidth="1"/>
    <col min="3849" max="3851" width="9.7109375" style="44" customWidth="1"/>
    <col min="3852" max="3852" width="10.7109375" style="44" customWidth="1"/>
    <col min="3853" max="3853" width="0.85546875" style="44" customWidth="1"/>
    <col min="3854" max="3856" width="9.7109375" style="44" customWidth="1"/>
    <col min="3857" max="3857" width="10.7109375" style="44" customWidth="1"/>
    <col min="3858" max="3858" width="0.85546875" style="44" customWidth="1"/>
    <col min="3859" max="3859" width="8.7109375" style="44" customWidth="1"/>
    <col min="3860" max="3860" width="5" style="44" customWidth="1"/>
    <col min="3861" max="3861" width="11.7109375" style="44" bestFit="1" customWidth="1"/>
    <col min="3862" max="4102" width="11.42578125" style="44"/>
    <col min="4103" max="4103" width="15.7109375" style="44" customWidth="1"/>
    <col min="4104" max="4104" width="0.85546875" style="44" customWidth="1"/>
    <col min="4105" max="4107" width="9.7109375" style="44" customWidth="1"/>
    <col min="4108" max="4108" width="10.7109375" style="44" customWidth="1"/>
    <col min="4109" max="4109" width="0.85546875" style="44" customWidth="1"/>
    <col min="4110" max="4112" width="9.7109375" style="44" customWidth="1"/>
    <col min="4113" max="4113" width="10.7109375" style="44" customWidth="1"/>
    <col min="4114" max="4114" width="0.85546875" style="44" customWidth="1"/>
    <col min="4115" max="4115" width="8.7109375" style="44" customWidth="1"/>
    <col min="4116" max="4116" width="5" style="44" customWidth="1"/>
    <col min="4117" max="4117" width="11.7109375" style="44" bestFit="1" customWidth="1"/>
    <col min="4118" max="4358" width="11.42578125" style="44"/>
    <col min="4359" max="4359" width="15.7109375" style="44" customWidth="1"/>
    <col min="4360" max="4360" width="0.85546875" style="44" customWidth="1"/>
    <col min="4361" max="4363" width="9.7109375" style="44" customWidth="1"/>
    <col min="4364" max="4364" width="10.7109375" style="44" customWidth="1"/>
    <col min="4365" max="4365" width="0.85546875" style="44" customWidth="1"/>
    <col min="4366" max="4368" width="9.7109375" style="44" customWidth="1"/>
    <col min="4369" max="4369" width="10.7109375" style="44" customWidth="1"/>
    <col min="4370" max="4370" width="0.85546875" style="44" customWidth="1"/>
    <col min="4371" max="4371" width="8.7109375" style="44" customWidth="1"/>
    <col min="4372" max="4372" width="5" style="44" customWidth="1"/>
    <col min="4373" max="4373" width="11.7109375" style="44" bestFit="1" customWidth="1"/>
    <col min="4374" max="4614" width="11.42578125" style="44"/>
    <col min="4615" max="4615" width="15.7109375" style="44" customWidth="1"/>
    <col min="4616" max="4616" width="0.85546875" style="44" customWidth="1"/>
    <col min="4617" max="4619" width="9.7109375" style="44" customWidth="1"/>
    <col min="4620" max="4620" width="10.7109375" style="44" customWidth="1"/>
    <col min="4621" max="4621" width="0.85546875" style="44" customWidth="1"/>
    <col min="4622" max="4624" width="9.7109375" style="44" customWidth="1"/>
    <col min="4625" max="4625" width="10.7109375" style="44" customWidth="1"/>
    <col min="4626" max="4626" width="0.85546875" style="44" customWidth="1"/>
    <col min="4627" max="4627" width="8.7109375" style="44" customWidth="1"/>
    <col min="4628" max="4628" width="5" style="44" customWidth="1"/>
    <col min="4629" max="4629" width="11.7109375" style="44" bestFit="1" customWidth="1"/>
    <col min="4630" max="4870" width="11.42578125" style="44"/>
    <col min="4871" max="4871" width="15.7109375" style="44" customWidth="1"/>
    <col min="4872" max="4872" width="0.85546875" style="44" customWidth="1"/>
    <col min="4873" max="4875" width="9.7109375" style="44" customWidth="1"/>
    <col min="4876" max="4876" width="10.7109375" style="44" customWidth="1"/>
    <col min="4877" max="4877" width="0.85546875" style="44" customWidth="1"/>
    <col min="4878" max="4880" width="9.7109375" style="44" customWidth="1"/>
    <col min="4881" max="4881" width="10.7109375" style="44" customWidth="1"/>
    <col min="4882" max="4882" width="0.85546875" style="44" customWidth="1"/>
    <col min="4883" max="4883" width="8.7109375" style="44" customWidth="1"/>
    <col min="4884" max="4884" width="5" style="44" customWidth="1"/>
    <col min="4885" max="4885" width="11.7109375" style="44" bestFit="1" customWidth="1"/>
    <col min="4886" max="5126" width="11.42578125" style="44"/>
    <col min="5127" max="5127" width="15.7109375" style="44" customWidth="1"/>
    <col min="5128" max="5128" width="0.85546875" style="44" customWidth="1"/>
    <col min="5129" max="5131" width="9.7109375" style="44" customWidth="1"/>
    <col min="5132" max="5132" width="10.7109375" style="44" customWidth="1"/>
    <col min="5133" max="5133" width="0.85546875" style="44" customWidth="1"/>
    <col min="5134" max="5136" width="9.7109375" style="44" customWidth="1"/>
    <col min="5137" max="5137" width="10.7109375" style="44" customWidth="1"/>
    <col min="5138" max="5138" width="0.85546875" style="44" customWidth="1"/>
    <col min="5139" max="5139" width="8.7109375" style="44" customWidth="1"/>
    <col min="5140" max="5140" width="5" style="44" customWidth="1"/>
    <col min="5141" max="5141" width="11.7109375" style="44" bestFit="1" customWidth="1"/>
    <col min="5142" max="5382" width="11.42578125" style="44"/>
    <col min="5383" max="5383" width="15.7109375" style="44" customWidth="1"/>
    <col min="5384" max="5384" width="0.85546875" style="44" customWidth="1"/>
    <col min="5385" max="5387" width="9.7109375" style="44" customWidth="1"/>
    <col min="5388" max="5388" width="10.7109375" style="44" customWidth="1"/>
    <col min="5389" max="5389" width="0.85546875" style="44" customWidth="1"/>
    <col min="5390" max="5392" width="9.7109375" style="44" customWidth="1"/>
    <col min="5393" max="5393" width="10.7109375" style="44" customWidth="1"/>
    <col min="5394" max="5394" width="0.85546875" style="44" customWidth="1"/>
    <col min="5395" max="5395" width="8.7109375" style="44" customWidth="1"/>
    <col min="5396" max="5396" width="5" style="44" customWidth="1"/>
    <col min="5397" max="5397" width="11.7109375" style="44" bestFit="1" customWidth="1"/>
    <col min="5398" max="5638" width="11.42578125" style="44"/>
    <col min="5639" max="5639" width="15.7109375" style="44" customWidth="1"/>
    <col min="5640" max="5640" width="0.85546875" style="44" customWidth="1"/>
    <col min="5641" max="5643" width="9.7109375" style="44" customWidth="1"/>
    <col min="5644" max="5644" width="10.7109375" style="44" customWidth="1"/>
    <col min="5645" max="5645" width="0.85546875" style="44" customWidth="1"/>
    <col min="5646" max="5648" width="9.7109375" style="44" customWidth="1"/>
    <col min="5649" max="5649" width="10.7109375" style="44" customWidth="1"/>
    <col min="5650" max="5650" width="0.85546875" style="44" customWidth="1"/>
    <col min="5651" max="5651" width="8.7109375" style="44" customWidth="1"/>
    <col min="5652" max="5652" width="5" style="44" customWidth="1"/>
    <col min="5653" max="5653" width="11.7109375" style="44" bestFit="1" customWidth="1"/>
    <col min="5654" max="5894" width="11.42578125" style="44"/>
    <col min="5895" max="5895" width="15.7109375" style="44" customWidth="1"/>
    <col min="5896" max="5896" width="0.85546875" style="44" customWidth="1"/>
    <col min="5897" max="5899" width="9.7109375" style="44" customWidth="1"/>
    <col min="5900" max="5900" width="10.7109375" style="44" customWidth="1"/>
    <col min="5901" max="5901" width="0.85546875" style="44" customWidth="1"/>
    <col min="5902" max="5904" width="9.7109375" style="44" customWidth="1"/>
    <col min="5905" max="5905" width="10.7109375" style="44" customWidth="1"/>
    <col min="5906" max="5906" width="0.85546875" style="44" customWidth="1"/>
    <col min="5907" max="5907" width="8.7109375" style="44" customWidth="1"/>
    <col min="5908" max="5908" width="5" style="44" customWidth="1"/>
    <col min="5909" max="5909" width="11.7109375" style="44" bestFit="1" customWidth="1"/>
    <col min="5910" max="6150" width="11.42578125" style="44"/>
    <col min="6151" max="6151" width="15.7109375" style="44" customWidth="1"/>
    <col min="6152" max="6152" width="0.85546875" style="44" customWidth="1"/>
    <col min="6153" max="6155" width="9.7109375" style="44" customWidth="1"/>
    <col min="6156" max="6156" width="10.7109375" style="44" customWidth="1"/>
    <col min="6157" max="6157" width="0.85546875" style="44" customWidth="1"/>
    <col min="6158" max="6160" width="9.7109375" style="44" customWidth="1"/>
    <col min="6161" max="6161" width="10.7109375" style="44" customWidth="1"/>
    <col min="6162" max="6162" width="0.85546875" style="44" customWidth="1"/>
    <col min="6163" max="6163" width="8.7109375" style="44" customWidth="1"/>
    <col min="6164" max="6164" width="5" style="44" customWidth="1"/>
    <col min="6165" max="6165" width="11.7109375" style="44" bestFit="1" customWidth="1"/>
    <col min="6166" max="6406" width="11.42578125" style="44"/>
    <col min="6407" max="6407" width="15.7109375" style="44" customWidth="1"/>
    <col min="6408" max="6408" width="0.85546875" style="44" customWidth="1"/>
    <col min="6409" max="6411" width="9.7109375" style="44" customWidth="1"/>
    <col min="6412" max="6412" width="10.7109375" style="44" customWidth="1"/>
    <col min="6413" max="6413" width="0.85546875" style="44" customWidth="1"/>
    <col min="6414" max="6416" width="9.7109375" style="44" customWidth="1"/>
    <col min="6417" max="6417" width="10.7109375" style="44" customWidth="1"/>
    <col min="6418" max="6418" width="0.85546875" style="44" customWidth="1"/>
    <col min="6419" max="6419" width="8.7109375" style="44" customWidth="1"/>
    <col min="6420" max="6420" width="5" style="44" customWidth="1"/>
    <col min="6421" max="6421" width="11.7109375" style="44" bestFit="1" customWidth="1"/>
    <col min="6422" max="6662" width="11.42578125" style="44"/>
    <col min="6663" max="6663" width="15.7109375" style="44" customWidth="1"/>
    <col min="6664" max="6664" width="0.85546875" style="44" customWidth="1"/>
    <col min="6665" max="6667" width="9.7109375" style="44" customWidth="1"/>
    <col min="6668" max="6668" width="10.7109375" style="44" customWidth="1"/>
    <col min="6669" max="6669" width="0.85546875" style="44" customWidth="1"/>
    <col min="6670" max="6672" width="9.7109375" style="44" customWidth="1"/>
    <col min="6673" max="6673" width="10.7109375" style="44" customWidth="1"/>
    <col min="6674" max="6674" width="0.85546875" style="44" customWidth="1"/>
    <col min="6675" max="6675" width="8.7109375" style="44" customWidth="1"/>
    <col min="6676" max="6676" width="5" style="44" customWidth="1"/>
    <col min="6677" max="6677" width="11.7109375" style="44" bestFit="1" customWidth="1"/>
    <col min="6678" max="6918" width="11.42578125" style="44"/>
    <col min="6919" max="6919" width="15.7109375" style="44" customWidth="1"/>
    <col min="6920" max="6920" width="0.85546875" style="44" customWidth="1"/>
    <col min="6921" max="6923" width="9.7109375" style="44" customWidth="1"/>
    <col min="6924" max="6924" width="10.7109375" style="44" customWidth="1"/>
    <col min="6925" max="6925" width="0.85546875" style="44" customWidth="1"/>
    <col min="6926" max="6928" width="9.7109375" style="44" customWidth="1"/>
    <col min="6929" max="6929" width="10.7109375" style="44" customWidth="1"/>
    <col min="6930" max="6930" width="0.85546875" style="44" customWidth="1"/>
    <col min="6931" max="6931" width="8.7109375" style="44" customWidth="1"/>
    <col min="6932" max="6932" width="5" style="44" customWidth="1"/>
    <col min="6933" max="6933" width="11.7109375" style="44" bestFit="1" customWidth="1"/>
    <col min="6934" max="7174" width="11.42578125" style="44"/>
    <col min="7175" max="7175" width="15.7109375" style="44" customWidth="1"/>
    <col min="7176" max="7176" width="0.85546875" style="44" customWidth="1"/>
    <col min="7177" max="7179" width="9.7109375" style="44" customWidth="1"/>
    <col min="7180" max="7180" width="10.7109375" style="44" customWidth="1"/>
    <col min="7181" max="7181" width="0.85546875" style="44" customWidth="1"/>
    <col min="7182" max="7184" width="9.7109375" style="44" customWidth="1"/>
    <col min="7185" max="7185" width="10.7109375" style="44" customWidth="1"/>
    <col min="7186" max="7186" width="0.85546875" style="44" customWidth="1"/>
    <col min="7187" max="7187" width="8.7109375" style="44" customWidth="1"/>
    <col min="7188" max="7188" width="5" style="44" customWidth="1"/>
    <col min="7189" max="7189" width="11.7109375" style="44" bestFit="1" customWidth="1"/>
    <col min="7190" max="7430" width="11.42578125" style="44"/>
    <col min="7431" max="7431" width="15.7109375" style="44" customWidth="1"/>
    <col min="7432" max="7432" width="0.85546875" style="44" customWidth="1"/>
    <col min="7433" max="7435" width="9.7109375" style="44" customWidth="1"/>
    <col min="7436" max="7436" width="10.7109375" style="44" customWidth="1"/>
    <col min="7437" max="7437" width="0.85546875" style="44" customWidth="1"/>
    <col min="7438" max="7440" width="9.7109375" style="44" customWidth="1"/>
    <col min="7441" max="7441" width="10.7109375" style="44" customWidth="1"/>
    <col min="7442" max="7442" width="0.85546875" style="44" customWidth="1"/>
    <col min="7443" max="7443" width="8.7109375" style="44" customWidth="1"/>
    <col min="7444" max="7444" width="5" style="44" customWidth="1"/>
    <col min="7445" max="7445" width="11.7109375" style="44" bestFit="1" customWidth="1"/>
    <col min="7446" max="7686" width="11.42578125" style="44"/>
    <col min="7687" max="7687" width="15.7109375" style="44" customWidth="1"/>
    <col min="7688" max="7688" width="0.85546875" style="44" customWidth="1"/>
    <col min="7689" max="7691" width="9.7109375" style="44" customWidth="1"/>
    <col min="7692" max="7692" width="10.7109375" style="44" customWidth="1"/>
    <col min="7693" max="7693" width="0.85546875" style="44" customWidth="1"/>
    <col min="7694" max="7696" width="9.7109375" style="44" customWidth="1"/>
    <col min="7697" max="7697" width="10.7109375" style="44" customWidth="1"/>
    <col min="7698" max="7698" width="0.85546875" style="44" customWidth="1"/>
    <col min="7699" max="7699" width="8.7109375" style="44" customWidth="1"/>
    <col min="7700" max="7700" width="5" style="44" customWidth="1"/>
    <col min="7701" max="7701" width="11.7109375" style="44" bestFit="1" customWidth="1"/>
    <col min="7702" max="7942" width="11.42578125" style="44"/>
    <col min="7943" max="7943" width="15.7109375" style="44" customWidth="1"/>
    <col min="7944" max="7944" width="0.85546875" style="44" customWidth="1"/>
    <col min="7945" max="7947" width="9.7109375" style="44" customWidth="1"/>
    <col min="7948" max="7948" width="10.7109375" style="44" customWidth="1"/>
    <col min="7949" max="7949" width="0.85546875" style="44" customWidth="1"/>
    <col min="7950" max="7952" width="9.7109375" style="44" customWidth="1"/>
    <col min="7953" max="7953" width="10.7109375" style="44" customWidth="1"/>
    <col min="7954" max="7954" width="0.85546875" style="44" customWidth="1"/>
    <col min="7955" max="7955" width="8.7109375" style="44" customWidth="1"/>
    <col min="7956" max="7956" width="5" style="44" customWidth="1"/>
    <col min="7957" max="7957" width="11.7109375" style="44" bestFit="1" customWidth="1"/>
    <col min="7958" max="8198" width="11.42578125" style="44"/>
    <col min="8199" max="8199" width="15.7109375" style="44" customWidth="1"/>
    <col min="8200" max="8200" width="0.85546875" style="44" customWidth="1"/>
    <col min="8201" max="8203" width="9.7109375" style="44" customWidth="1"/>
    <col min="8204" max="8204" width="10.7109375" style="44" customWidth="1"/>
    <col min="8205" max="8205" width="0.85546875" style="44" customWidth="1"/>
    <col min="8206" max="8208" width="9.7109375" style="44" customWidth="1"/>
    <col min="8209" max="8209" width="10.7109375" style="44" customWidth="1"/>
    <col min="8210" max="8210" width="0.85546875" style="44" customWidth="1"/>
    <col min="8211" max="8211" width="8.7109375" style="44" customWidth="1"/>
    <col min="8212" max="8212" width="5" style="44" customWidth="1"/>
    <col min="8213" max="8213" width="11.7109375" style="44" bestFit="1" customWidth="1"/>
    <col min="8214" max="8454" width="11.42578125" style="44"/>
    <col min="8455" max="8455" width="15.7109375" style="44" customWidth="1"/>
    <col min="8456" max="8456" width="0.85546875" style="44" customWidth="1"/>
    <col min="8457" max="8459" width="9.7109375" style="44" customWidth="1"/>
    <col min="8460" max="8460" width="10.7109375" style="44" customWidth="1"/>
    <col min="8461" max="8461" width="0.85546875" style="44" customWidth="1"/>
    <col min="8462" max="8464" width="9.7109375" style="44" customWidth="1"/>
    <col min="8465" max="8465" width="10.7109375" style="44" customWidth="1"/>
    <col min="8466" max="8466" width="0.85546875" style="44" customWidth="1"/>
    <col min="8467" max="8467" width="8.7109375" style="44" customWidth="1"/>
    <col min="8468" max="8468" width="5" style="44" customWidth="1"/>
    <col min="8469" max="8469" width="11.7109375" style="44" bestFit="1" customWidth="1"/>
    <col min="8470" max="8710" width="11.42578125" style="44"/>
    <col min="8711" max="8711" width="15.7109375" style="44" customWidth="1"/>
    <col min="8712" max="8712" width="0.85546875" style="44" customWidth="1"/>
    <col min="8713" max="8715" width="9.7109375" style="44" customWidth="1"/>
    <col min="8716" max="8716" width="10.7109375" style="44" customWidth="1"/>
    <col min="8717" max="8717" width="0.85546875" style="44" customWidth="1"/>
    <col min="8718" max="8720" width="9.7109375" style="44" customWidth="1"/>
    <col min="8721" max="8721" width="10.7109375" style="44" customWidth="1"/>
    <col min="8722" max="8722" width="0.85546875" style="44" customWidth="1"/>
    <col min="8723" max="8723" width="8.7109375" style="44" customWidth="1"/>
    <col min="8724" max="8724" width="5" style="44" customWidth="1"/>
    <col min="8725" max="8725" width="11.7109375" style="44" bestFit="1" customWidth="1"/>
    <col min="8726" max="8966" width="11.42578125" style="44"/>
    <col min="8967" max="8967" width="15.7109375" style="44" customWidth="1"/>
    <col min="8968" max="8968" width="0.85546875" style="44" customWidth="1"/>
    <col min="8969" max="8971" width="9.7109375" style="44" customWidth="1"/>
    <col min="8972" max="8972" width="10.7109375" style="44" customWidth="1"/>
    <col min="8973" max="8973" width="0.85546875" style="44" customWidth="1"/>
    <col min="8974" max="8976" width="9.7109375" style="44" customWidth="1"/>
    <col min="8977" max="8977" width="10.7109375" style="44" customWidth="1"/>
    <col min="8978" max="8978" width="0.85546875" style="44" customWidth="1"/>
    <col min="8979" max="8979" width="8.7109375" style="44" customWidth="1"/>
    <col min="8980" max="8980" width="5" style="44" customWidth="1"/>
    <col min="8981" max="8981" width="11.7109375" style="44" bestFit="1" customWidth="1"/>
    <col min="8982" max="9222" width="11.42578125" style="44"/>
    <col min="9223" max="9223" width="15.7109375" style="44" customWidth="1"/>
    <col min="9224" max="9224" width="0.85546875" style="44" customWidth="1"/>
    <col min="9225" max="9227" width="9.7109375" style="44" customWidth="1"/>
    <col min="9228" max="9228" width="10.7109375" style="44" customWidth="1"/>
    <col min="9229" max="9229" width="0.85546875" style="44" customWidth="1"/>
    <col min="9230" max="9232" width="9.7109375" style="44" customWidth="1"/>
    <col min="9233" max="9233" width="10.7109375" style="44" customWidth="1"/>
    <col min="9234" max="9234" width="0.85546875" style="44" customWidth="1"/>
    <col min="9235" max="9235" width="8.7109375" style="44" customWidth="1"/>
    <col min="9236" max="9236" width="5" style="44" customWidth="1"/>
    <col min="9237" max="9237" width="11.7109375" style="44" bestFit="1" customWidth="1"/>
    <col min="9238" max="9478" width="11.42578125" style="44"/>
    <col min="9479" max="9479" width="15.7109375" style="44" customWidth="1"/>
    <col min="9480" max="9480" width="0.85546875" style="44" customWidth="1"/>
    <col min="9481" max="9483" width="9.7109375" style="44" customWidth="1"/>
    <col min="9484" max="9484" width="10.7109375" style="44" customWidth="1"/>
    <col min="9485" max="9485" width="0.85546875" style="44" customWidth="1"/>
    <col min="9486" max="9488" width="9.7109375" style="44" customWidth="1"/>
    <col min="9489" max="9489" width="10.7109375" style="44" customWidth="1"/>
    <col min="9490" max="9490" width="0.85546875" style="44" customWidth="1"/>
    <col min="9491" max="9491" width="8.7109375" style="44" customWidth="1"/>
    <col min="9492" max="9492" width="5" style="44" customWidth="1"/>
    <col min="9493" max="9493" width="11.7109375" style="44" bestFit="1" customWidth="1"/>
    <col min="9494" max="9734" width="11.42578125" style="44"/>
    <col min="9735" max="9735" width="15.7109375" style="44" customWidth="1"/>
    <col min="9736" max="9736" width="0.85546875" style="44" customWidth="1"/>
    <col min="9737" max="9739" width="9.7109375" style="44" customWidth="1"/>
    <col min="9740" max="9740" width="10.7109375" style="44" customWidth="1"/>
    <col min="9741" max="9741" width="0.85546875" style="44" customWidth="1"/>
    <col min="9742" max="9744" width="9.7109375" style="44" customWidth="1"/>
    <col min="9745" max="9745" width="10.7109375" style="44" customWidth="1"/>
    <col min="9746" max="9746" width="0.85546875" style="44" customWidth="1"/>
    <col min="9747" max="9747" width="8.7109375" style="44" customWidth="1"/>
    <col min="9748" max="9748" width="5" style="44" customWidth="1"/>
    <col min="9749" max="9749" width="11.7109375" style="44" bestFit="1" customWidth="1"/>
    <col min="9750" max="9990" width="11.42578125" style="44"/>
    <col min="9991" max="9991" width="15.7109375" style="44" customWidth="1"/>
    <col min="9992" max="9992" width="0.85546875" style="44" customWidth="1"/>
    <col min="9993" max="9995" width="9.7109375" style="44" customWidth="1"/>
    <col min="9996" max="9996" width="10.7109375" style="44" customWidth="1"/>
    <col min="9997" max="9997" width="0.85546875" style="44" customWidth="1"/>
    <col min="9998" max="10000" width="9.7109375" style="44" customWidth="1"/>
    <col min="10001" max="10001" width="10.7109375" style="44" customWidth="1"/>
    <col min="10002" max="10002" width="0.85546875" style="44" customWidth="1"/>
    <col min="10003" max="10003" width="8.7109375" style="44" customWidth="1"/>
    <col min="10004" max="10004" width="5" style="44" customWidth="1"/>
    <col min="10005" max="10005" width="11.7109375" style="44" bestFit="1" customWidth="1"/>
    <col min="10006" max="10246" width="11.42578125" style="44"/>
    <col min="10247" max="10247" width="15.7109375" style="44" customWidth="1"/>
    <col min="10248" max="10248" width="0.85546875" style="44" customWidth="1"/>
    <col min="10249" max="10251" width="9.7109375" style="44" customWidth="1"/>
    <col min="10252" max="10252" width="10.7109375" style="44" customWidth="1"/>
    <col min="10253" max="10253" width="0.85546875" style="44" customWidth="1"/>
    <col min="10254" max="10256" width="9.7109375" style="44" customWidth="1"/>
    <col min="10257" max="10257" width="10.7109375" style="44" customWidth="1"/>
    <col min="10258" max="10258" width="0.85546875" style="44" customWidth="1"/>
    <col min="10259" max="10259" width="8.7109375" style="44" customWidth="1"/>
    <col min="10260" max="10260" width="5" style="44" customWidth="1"/>
    <col min="10261" max="10261" width="11.7109375" style="44" bestFit="1" customWidth="1"/>
    <col min="10262" max="10502" width="11.42578125" style="44"/>
    <col min="10503" max="10503" width="15.7109375" style="44" customWidth="1"/>
    <col min="10504" max="10504" width="0.85546875" style="44" customWidth="1"/>
    <col min="10505" max="10507" width="9.7109375" style="44" customWidth="1"/>
    <col min="10508" max="10508" width="10.7109375" style="44" customWidth="1"/>
    <col min="10509" max="10509" width="0.85546875" style="44" customWidth="1"/>
    <col min="10510" max="10512" width="9.7109375" style="44" customWidth="1"/>
    <col min="10513" max="10513" width="10.7109375" style="44" customWidth="1"/>
    <col min="10514" max="10514" width="0.85546875" style="44" customWidth="1"/>
    <col min="10515" max="10515" width="8.7109375" style="44" customWidth="1"/>
    <col min="10516" max="10516" width="5" style="44" customWidth="1"/>
    <col min="10517" max="10517" width="11.7109375" style="44" bestFit="1" customWidth="1"/>
    <col min="10518" max="10758" width="11.42578125" style="44"/>
    <col min="10759" max="10759" width="15.7109375" style="44" customWidth="1"/>
    <col min="10760" max="10760" width="0.85546875" style="44" customWidth="1"/>
    <col min="10761" max="10763" width="9.7109375" style="44" customWidth="1"/>
    <col min="10764" max="10764" width="10.7109375" style="44" customWidth="1"/>
    <col min="10765" max="10765" width="0.85546875" style="44" customWidth="1"/>
    <col min="10766" max="10768" width="9.7109375" style="44" customWidth="1"/>
    <col min="10769" max="10769" width="10.7109375" style="44" customWidth="1"/>
    <col min="10770" max="10770" width="0.85546875" style="44" customWidth="1"/>
    <col min="10771" max="10771" width="8.7109375" style="44" customWidth="1"/>
    <col min="10772" max="10772" width="5" style="44" customWidth="1"/>
    <col min="10773" max="10773" width="11.7109375" style="44" bestFit="1" customWidth="1"/>
    <col min="10774" max="11014" width="11.42578125" style="44"/>
    <col min="11015" max="11015" width="15.7109375" style="44" customWidth="1"/>
    <col min="11016" max="11016" width="0.85546875" style="44" customWidth="1"/>
    <col min="11017" max="11019" width="9.7109375" style="44" customWidth="1"/>
    <col min="11020" max="11020" width="10.7109375" style="44" customWidth="1"/>
    <col min="11021" max="11021" width="0.85546875" style="44" customWidth="1"/>
    <col min="11022" max="11024" width="9.7109375" style="44" customWidth="1"/>
    <col min="11025" max="11025" width="10.7109375" style="44" customWidth="1"/>
    <col min="11026" max="11026" width="0.85546875" style="44" customWidth="1"/>
    <col min="11027" max="11027" width="8.7109375" style="44" customWidth="1"/>
    <col min="11028" max="11028" width="5" style="44" customWidth="1"/>
    <col min="11029" max="11029" width="11.7109375" style="44" bestFit="1" customWidth="1"/>
    <col min="11030" max="11270" width="11.42578125" style="44"/>
    <col min="11271" max="11271" width="15.7109375" style="44" customWidth="1"/>
    <col min="11272" max="11272" width="0.85546875" style="44" customWidth="1"/>
    <col min="11273" max="11275" width="9.7109375" style="44" customWidth="1"/>
    <col min="11276" max="11276" width="10.7109375" style="44" customWidth="1"/>
    <col min="11277" max="11277" width="0.85546875" style="44" customWidth="1"/>
    <col min="11278" max="11280" width="9.7109375" style="44" customWidth="1"/>
    <col min="11281" max="11281" width="10.7109375" style="44" customWidth="1"/>
    <col min="11282" max="11282" width="0.85546875" style="44" customWidth="1"/>
    <col min="11283" max="11283" width="8.7109375" style="44" customWidth="1"/>
    <col min="11284" max="11284" width="5" style="44" customWidth="1"/>
    <col min="11285" max="11285" width="11.7109375" style="44" bestFit="1" customWidth="1"/>
    <col min="11286" max="11526" width="11.42578125" style="44"/>
    <col min="11527" max="11527" width="15.7109375" style="44" customWidth="1"/>
    <col min="11528" max="11528" width="0.85546875" style="44" customWidth="1"/>
    <col min="11529" max="11531" width="9.7109375" style="44" customWidth="1"/>
    <col min="11532" max="11532" width="10.7109375" style="44" customWidth="1"/>
    <col min="11533" max="11533" width="0.85546875" style="44" customWidth="1"/>
    <col min="11534" max="11536" width="9.7109375" style="44" customWidth="1"/>
    <col min="11537" max="11537" width="10.7109375" style="44" customWidth="1"/>
    <col min="11538" max="11538" width="0.85546875" style="44" customWidth="1"/>
    <col min="11539" max="11539" width="8.7109375" style="44" customWidth="1"/>
    <col min="11540" max="11540" width="5" style="44" customWidth="1"/>
    <col min="11541" max="11541" width="11.7109375" style="44" bestFit="1" customWidth="1"/>
    <col min="11542" max="11782" width="11.42578125" style="44"/>
    <col min="11783" max="11783" width="15.7109375" style="44" customWidth="1"/>
    <col min="11784" max="11784" width="0.85546875" style="44" customWidth="1"/>
    <col min="11785" max="11787" width="9.7109375" style="44" customWidth="1"/>
    <col min="11788" max="11788" width="10.7109375" style="44" customWidth="1"/>
    <col min="11789" max="11789" width="0.85546875" style="44" customWidth="1"/>
    <col min="11790" max="11792" width="9.7109375" style="44" customWidth="1"/>
    <col min="11793" max="11793" width="10.7109375" style="44" customWidth="1"/>
    <col min="11794" max="11794" width="0.85546875" style="44" customWidth="1"/>
    <col min="11795" max="11795" width="8.7109375" style="44" customWidth="1"/>
    <col min="11796" max="11796" width="5" style="44" customWidth="1"/>
    <col min="11797" max="11797" width="11.7109375" style="44" bestFit="1" customWidth="1"/>
    <col min="11798" max="12038" width="11.42578125" style="44"/>
    <col min="12039" max="12039" width="15.7109375" style="44" customWidth="1"/>
    <col min="12040" max="12040" width="0.85546875" style="44" customWidth="1"/>
    <col min="12041" max="12043" width="9.7109375" style="44" customWidth="1"/>
    <col min="12044" max="12044" width="10.7109375" style="44" customWidth="1"/>
    <col min="12045" max="12045" width="0.85546875" style="44" customWidth="1"/>
    <col min="12046" max="12048" width="9.7109375" style="44" customWidth="1"/>
    <col min="12049" max="12049" width="10.7109375" style="44" customWidth="1"/>
    <col min="12050" max="12050" width="0.85546875" style="44" customWidth="1"/>
    <col min="12051" max="12051" width="8.7109375" style="44" customWidth="1"/>
    <col min="12052" max="12052" width="5" style="44" customWidth="1"/>
    <col min="12053" max="12053" width="11.7109375" style="44" bestFit="1" customWidth="1"/>
    <col min="12054" max="12294" width="11.42578125" style="44"/>
    <col min="12295" max="12295" width="15.7109375" style="44" customWidth="1"/>
    <col min="12296" max="12296" width="0.85546875" style="44" customWidth="1"/>
    <col min="12297" max="12299" width="9.7109375" style="44" customWidth="1"/>
    <col min="12300" max="12300" width="10.7109375" style="44" customWidth="1"/>
    <col min="12301" max="12301" width="0.85546875" style="44" customWidth="1"/>
    <col min="12302" max="12304" width="9.7109375" style="44" customWidth="1"/>
    <col min="12305" max="12305" width="10.7109375" style="44" customWidth="1"/>
    <col min="12306" max="12306" width="0.85546875" style="44" customWidth="1"/>
    <col min="12307" max="12307" width="8.7109375" style="44" customWidth="1"/>
    <col min="12308" max="12308" width="5" style="44" customWidth="1"/>
    <col min="12309" max="12309" width="11.7109375" style="44" bestFit="1" customWidth="1"/>
    <col min="12310" max="12550" width="11.42578125" style="44"/>
    <col min="12551" max="12551" width="15.7109375" style="44" customWidth="1"/>
    <col min="12552" max="12552" width="0.85546875" style="44" customWidth="1"/>
    <col min="12553" max="12555" width="9.7109375" style="44" customWidth="1"/>
    <col min="12556" max="12556" width="10.7109375" style="44" customWidth="1"/>
    <col min="12557" max="12557" width="0.85546875" style="44" customWidth="1"/>
    <col min="12558" max="12560" width="9.7109375" style="44" customWidth="1"/>
    <col min="12561" max="12561" width="10.7109375" style="44" customWidth="1"/>
    <col min="12562" max="12562" width="0.85546875" style="44" customWidth="1"/>
    <col min="12563" max="12563" width="8.7109375" style="44" customWidth="1"/>
    <col min="12564" max="12564" width="5" style="44" customWidth="1"/>
    <col min="12565" max="12565" width="11.7109375" style="44" bestFit="1" customWidth="1"/>
    <col min="12566" max="12806" width="11.42578125" style="44"/>
    <col min="12807" max="12807" width="15.7109375" style="44" customWidth="1"/>
    <col min="12808" max="12808" width="0.85546875" style="44" customWidth="1"/>
    <col min="12809" max="12811" width="9.7109375" style="44" customWidth="1"/>
    <col min="12812" max="12812" width="10.7109375" style="44" customWidth="1"/>
    <col min="12813" max="12813" width="0.85546875" style="44" customWidth="1"/>
    <col min="12814" max="12816" width="9.7109375" style="44" customWidth="1"/>
    <col min="12817" max="12817" width="10.7109375" style="44" customWidth="1"/>
    <col min="12818" max="12818" width="0.85546875" style="44" customWidth="1"/>
    <col min="12819" max="12819" width="8.7109375" style="44" customWidth="1"/>
    <col min="12820" max="12820" width="5" style="44" customWidth="1"/>
    <col min="12821" max="12821" width="11.7109375" style="44" bestFit="1" customWidth="1"/>
    <col min="12822" max="13062" width="11.42578125" style="44"/>
    <col min="13063" max="13063" width="15.7109375" style="44" customWidth="1"/>
    <col min="13064" max="13064" width="0.85546875" style="44" customWidth="1"/>
    <col min="13065" max="13067" width="9.7109375" style="44" customWidth="1"/>
    <col min="13068" max="13068" width="10.7109375" style="44" customWidth="1"/>
    <col min="13069" max="13069" width="0.85546875" style="44" customWidth="1"/>
    <col min="13070" max="13072" width="9.7109375" style="44" customWidth="1"/>
    <col min="13073" max="13073" width="10.7109375" style="44" customWidth="1"/>
    <col min="13074" max="13074" width="0.85546875" style="44" customWidth="1"/>
    <col min="13075" max="13075" width="8.7109375" style="44" customWidth="1"/>
    <col min="13076" max="13076" width="5" style="44" customWidth="1"/>
    <col min="13077" max="13077" width="11.7109375" style="44" bestFit="1" customWidth="1"/>
    <col min="13078" max="13318" width="11.42578125" style="44"/>
    <col min="13319" max="13319" width="15.7109375" style="44" customWidth="1"/>
    <col min="13320" max="13320" width="0.85546875" style="44" customWidth="1"/>
    <col min="13321" max="13323" width="9.7109375" style="44" customWidth="1"/>
    <col min="13324" max="13324" width="10.7109375" style="44" customWidth="1"/>
    <col min="13325" max="13325" width="0.85546875" style="44" customWidth="1"/>
    <col min="13326" max="13328" width="9.7109375" style="44" customWidth="1"/>
    <col min="13329" max="13329" width="10.7109375" style="44" customWidth="1"/>
    <col min="13330" max="13330" width="0.85546875" style="44" customWidth="1"/>
    <col min="13331" max="13331" width="8.7109375" style="44" customWidth="1"/>
    <col min="13332" max="13332" width="5" style="44" customWidth="1"/>
    <col min="13333" max="13333" width="11.7109375" style="44" bestFit="1" customWidth="1"/>
    <col min="13334" max="13574" width="11.42578125" style="44"/>
    <col min="13575" max="13575" width="15.7109375" style="44" customWidth="1"/>
    <col min="13576" max="13576" width="0.85546875" style="44" customWidth="1"/>
    <col min="13577" max="13579" width="9.7109375" style="44" customWidth="1"/>
    <col min="13580" max="13580" width="10.7109375" style="44" customWidth="1"/>
    <col min="13581" max="13581" width="0.85546875" style="44" customWidth="1"/>
    <col min="13582" max="13584" width="9.7109375" style="44" customWidth="1"/>
    <col min="13585" max="13585" width="10.7109375" style="44" customWidth="1"/>
    <col min="13586" max="13586" width="0.85546875" style="44" customWidth="1"/>
    <col min="13587" max="13587" width="8.7109375" style="44" customWidth="1"/>
    <col min="13588" max="13588" width="5" style="44" customWidth="1"/>
    <col min="13589" max="13589" width="11.7109375" style="44" bestFit="1" customWidth="1"/>
    <col min="13590" max="13830" width="11.42578125" style="44"/>
    <col min="13831" max="13831" width="15.7109375" style="44" customWidth="1"/>
    <col min="13832" max="13832" width="0.85546875" style="44" customWidth="1"/>
    <col min="13833" max="13835" width="9.7109375" style="44" customWidth="1"/>
    <col min="13836" max="13836" width="10.7109375" style="44" customWidth="1"/>
    <col min="13837" max="13837" width="0.85546875" style="44" customWidth="1"/>
    <col min="13838" max="13840" width="9.7109375" style="44" customWidth="1"/>
    <col min="13841" max="13841" width="10.7109375" style="44" customWidth="1"/>
    <col min="13842" max="13842" width="0.85546875" style="44" customWidth="1"/>
    <col min="13843" max="13843" width="8.7109375" style="44" customWidth="1"/>
    <col min="13844" max="13844" width="5" style="44" customWidth="1"/>
    <col min="13845" max="13845" width="11.7109375" style="44" bestFit="1" customWidth="1"/>
    <col min="13846" max="14086" width="11.42578125" style="44"/>
    <col min="14087" max="14087" width="15.7109375" style="44" customWidth="1"/>
    <col min="14088" max="14088" width="0.85546875" style="44" customWidth="1"/>
    <col min="14089" max="14091" width="9.7109375" style="44" customWidth="1"/>
    <col min="14092" max="14092" width="10.7109375" style="44" customWidth="1"/>
    <col min="14093" max="14093" width="0.85546875" style="44" customWidth="1"/>
    <col min="14094" max="14096" width="9.7109375" style="44" customWidth="1"/>
    <col min="14097" max="14097" width="10.7109375" style="44" customWidth="1"/>
    <col min="14098" max="14098" width="0.85546875" style="44" customWidth="1"/>
    <col min="14099" max="14099" width="8.7109375" style="44" customWidth="1"/>
    <col min="14100" max="14100" width="5" style="44" customWidth="1"/>
    <col min="14101" max="14101" width="11.7109375" style="44" bestFit="1" customWidth="1"/>
    <col min="14102" max="14342" width="11.42578125" style="44"/>
    <col min="14343" max="14343" width="15.7109375" style="44" customWidth="1"/>
    <col min="14344" max="14344" width="0.85546875" style="44" customWidth="1"/>
    <col min="14345" max="14347" width="9.7109375" style="44" customWidth="1"/>
    <col min="14348" max="14348" width="10.7109375" style="44" customWidth="1"/>
    <col min="14349" max="14349" width="0.85546875" style="44" customWidth="1"/>
    <col min="14350" max="14352" width="9.7109375" style="44" customWidth="1"/>
    <col min="14353" max="14353" width="10.7109375" style="44" customWidth="1"/>
    <col min="14354" max="14354" width="0.85546875" style="44" customWidth="1"/>
    <col min="14355" max="14355" width="8.7109375" style="44" customWidth="1"/>
    <col min="14356" max="14356" width="5" style="44" customWidth="1"/>
    <col min="14357" max="14357" width="11.7109375" style="44" bestFit="1" customWidth="1"/>
    <col min="14358" max="14598" width="11.42578125" style="44"/>
    <col min="14599" max="14599" width="15.7109375" style="44" customWidth="1"/>
    <col min="14600" max="14600" width="0.85546875" style="44" customWidth="1"/>
    <col min="14601" max="14603" width="9.7109375" style="44" customWidth="1"/>
    <col min="14604" max="14604" width="10.7109375" style="44" customWidth="1"/>
    <col min="14605" max="14605" width="0.85546875" style="44" customWidth="1"/>
    <col min="14606" max="14608" width="9.7109375" style="44" customWidth="1"/>
    <col min="14609" max="14609" width="10.7109375" style="44" customWidth="1"/>
    <col min="14610" max="14610" width="0.85546875" style="44" customWidth="1"/>
    <col min="14611" max="14611" width="8.7109375" style="44" customWidth="1"/>
    <col min="14612" max="14612" width="5" style="44" customWidth="1"/>
    <col min="14613" max="14613" width="11.7109375" style="44" bestFit="1" customWidth="1"/>
    <col min="14614" max="14854" width="11.42578125" style="44"/>
    <col min="14855" max="14855" width="15.7109375" style="44" customWidth="1"/>
    <col min="14856" max="14856" width="0.85546875" style="44" customWidth="1"/>
    <col min="14857" max="14859" width="9.7109375" style="44" customWidth="1"/>
    <col min="14860" max="14860" width="10.7109375" style="44" customWidth="1"/>
    <col min="14861" max="14861" width="0.85546875" style="44" customWidth="1"/>
    <col min="14862" max="14864" width="9.7109375" style="44" customWidth="1"/>
    <col min="14865" max="14865" width="10.7109375" style="44" customWidth="1"/>
    <col min="14866" max="14866" width="0.85546875" style="44" customWidth="1"/>
    <col min="14867" max="14867" width="8.7109375" style="44" customWidth="1"/>
    <col min="14868" max="14868" width="5" style="44" customWidth="1"/>
    <col min="14869" max="14869" width="11.7109375" style="44" bestFit="1" customWidth="1"/>
    <col min="14870" max="15110" width="11.42578125" style="44"/>
    <col min="15111" max="15111" width="15.7109375" style="44" customWidth="1"/>
    <col min="15112" max="15112" width="0.85546875" style="44" customWidth="1"/>
    <col min="15113" max="15115" width="9.7109375" style="44" customWidth="1"/>
    <col min="15116" max="15116" width="10.7109375" style="44" customWidth="1"/>
    <col min="15117" max="15117" width="0.85546875" style="44" customWidth="1"/>
    <col min="15118" max="15120" width="9.7109375" style="44" customWidth="1"/>
    <col min="15121" max="15121" width="10.7109375" style="44" customWidth="1"/>
    <col min="15122" max="15122" width="0.85546875" style="44" customWidth="1"/>
    <col min="15123" max="15123" width="8.7109375" style="44" customWidth="1"/>
    <col min="15124" max="15124" width="5" style="44" customWidth="1"/>
    <col min="15125" max="15125" width="11.7109375" style="44" bestFit="1" customWidth="1"/>
    <col min="15126" max="15366" width="11.42578125" style="44"/>
    <col min="15367" max="15367" width="15.7109375" style="44" customWidth="1"/>
    <col min="15368" max="15368" width="0.85546875" style="44" customWidth="1"/>
    <col min="15369" max="15371" width="9.7109375" style="44" customWidth="1"/>
    <col min="15372" max="15372" width="10.7109375" style="44" customWidth="1"/>
    <col min="15373" max="15373" width="0.85546875" style="44" customWidth="1"/>
    <col min="15374" max="15376" width="9.7109375" style="44" customWidth="1"/>
    <col min="15377" max="15377" width="10.7109375" style="44" customWidth="1"/>
    <col min="15378" max="15378" width="0.85546875" style="44" customWidth="1"/>
    <col min="15379" max="15379" width="8.7109375" style="44" customWidth="1"/>
    <col min="15380" max="15380" width="5" style="44" customWidth="1"/>
    <col min="15381" max="15381" width="11.7109375" style="44" bestFit="1" customWidth="1"/>
    <col min="15382" max="15622" width="11.42578125" style="44"/>
    <col min="15623" max="15623" width="15.7109375" style="44" customWidth="1"/>
    <col min="15624" max="15624" width="0.85546875" style="44" customWidth="1"/>
    <col min="15625" max="15627" width="9.7109375" style="44" customWidth="1"/>
    <col min="15628" max="15628" width="10.7109375" style="44" customWidth="1"/>
    <col min="15629" max="15629" width="0.85546875" style="44" customWidth="1"/>
    <col min="15630" max="15632" width="9.7109375" style="44" customWidth="1"/>
    <col min="15633" max="15633" width="10.7109375" style="44" customWidth="1"/>
    <col min="15634" max="15634" width="0.85546875" style="44" customWidth="1"/>
    <col min="15635" max="15635" width="8.7109375" style="44" customWidth="1"/>
    <col min="15636" max="15636" width="5" style="44" customWidth="1"/>
    <col min="15637" max="15637" width="11.7109375" style="44" bestFit="1" customWidth="1"/>
    <col min="15638" max="15878" width="11.42578125" style="44"/>
    <col min="15879" max="15879" width="15.7109375" style="44" customWidth="1"/>
    <col min="15880" max="15880" width="0.85546875" style="44" customWidth="1"/>
    <col min="15881" max="15883" width="9.7109375" style="44" customWidth="1"/>
    <col min="15884" max="15884" width="10.7109375" style="44" customWidth="1"/>
    <col min="15885" max="15885" width="0.85546875" style="44" customWidth="1"/>
    <col min="15886" max="15888" width="9.7109375" style="44" customWidth="1"/>
    <col min="15889" max="15889" width="10.7109375" style="44" customWidth="1"/>
    <col min="15890" max="15890" width="0.85546875" style="44" customWidth="1"/>
    <col min="15891" max="15891" width="8.7109375" style="44" customWidth="1"/>
    <col min="15892" max="15892" width="5" style="44" customWidth="1"/>
    <col min="15893" max="15893" width="11.7109375" style="44" bestFit="1" customWidth="1"/>
    <col min="15894" max="16134" width="11.42578125" style="44"/>
    <col min="16135" max="16135" width="15.7109375" style="44" customWidth="1"/>
    <col min="16136" max="16136" width="0.85546875" style="44" customWidth="1"/>
    <col min="16137" max="16139" width="9.7109375" style="44" customWidth="1"/>
    <col min="16140" max="16140" width="10.7109375" style="44" customWidth="1"/>
    <col min="16141" max="16141" width="0.85546875" style="44" customWidth="1"/>
    <col min="16142" max="16144" width="9.7109375" style="44" customWidth="1"/>
    <col min="16145" max="16145" width="10.7109375" style="44" customWidth="1"/>
    <col min="16146" max="16146" width="0.85546875" style="44" customWidth="1"/>
    <col min="16147" max="16147" width="8.7109375" style="44" customWidth="1"/>
    <col min="16148" max="16148" width="5" style="44" customWidth="1"/>
    <col min="16149" max="16149" width="11.7109375" style="44" bestFit="1" customWidth="1"/>
    <col min="16150" max="16384" width="11.42578125" style="44"/>
  </cols>
  <sheetData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spans="1:35" s="254" customFormat="1" ht="21.75" customHeight="1">
      <c r="A465" s="523" t="s">
        <v>152</v>
      </c>
      <c r="B465" s="524"/>
      <c r="C465" s="524"/>
      <c r="D465" s="524"/>
      <c r="E465" s="524"/>
      <c r="F465" s="524"/>
      <c r="G465" s="524"/>
      <c r="H465" s="524"/>
      <c r="I465" s="524"/>
      <c r="J465" s="524"/>
      <c r="K465" s="524"/>
      <c r="L465" s="524"/>
      <c r="M465" s="524"/>
      <c r="N465" s="524"/>
      <c r="O465" s="524"/>
      <c r="P465" s="524"/>
      <c r="Q465" s="524"/>
      <c r="R465" s="524"/>
      <c r="S465" s="524"/>
      <c r="T465" s="524"/>
      <c r="U465" s="524"/>
      <c r="V465" s="524"/>
      <c r="W465" s="525"/>
    </row>
    <row r="466" spans="1:35" s="254" customFormat="1" ht="24" customHeight="1">
      <c r="A466" s="551" t="s">
        <v>151</v>
      </c>
      <c r="B466" s="552"/>
      <c r="C466" s="552"/>
      <c r="D466" s="552"/>
      <c r="E466" s="552"/>
      <c r="F466" s="552"/>
      <c r="G466" s="552"/>
      <c r="H466" s="552"/>
      <c r="I466" s="552"/>
      <c r="J466" s="552"/>
      <c r="K466" s="552"/>
      <c r="L466" s="552"/>
      <c r="M466" s="552"/>
      <c r="N466" s="552"/>
      <c r="O466" s="552"/>
      <c r="P466" s="552"/>
      <c r="Q466" s="552"/>
      <c r="R466" s="552"/>
      <c r="S466" s="552"/>
      <c r="T466" s="552"/>
      <c r="U466" s="552"/>
      <c r="V466" s="552"/>
      <c r="W466" s="553"/>
    </row>
    <row r="467" spans="1:35" s="254" customFormat="1" ht="5.25" customHeight="1">
      <c r="A467" s="256"/>
      <c r="B467" s="256"/>
      <c r="C467" s="256"/>
      <c r="D467" s="256"/>
      <c r="E467" s="256"/>
      <c r="F467" s="256"/>
      <c r="G467" s="256"/>
      <c r="H467" s="256"/>
      <c r="I467" s="256"/>
      <c r="J467" s="256"/>
      <c r="K467" s="256"/>
      <c r="L467" s="256"/>
      <c r="M467" s="256"/>
      <c r="N467" s="256"/>
      <c r="O467" s="256"/>
      <c r="P467" s="256"/>
      <c r="Q467" s="256"/>
      <c r="R467" s="256"/>
      <c r="V467" s="256"/>
      <c r="W467" s="256"/>
    </row>
    <row r="468" spans="1:35" s="255" customFormat="1" ht="23.25" customHeight="1">
      <c r="A468" s="517" t="s">
        <v>314</v>
      </c>
      <c r="B468" s="518"/>
      <c r="C468" s="518"/>
      <c r="D468" s="518"/>
      <c r="E468" s="518"/>
      <c r="F468" s="518"/>
      <c r="G468" s="518"/>
      <c r="H468" s="518"/>
      <c r="I468" s="518"/>
      <c r="J468" s="518"/>
      <c r="K468" s="518"/>
      <c r="L468" s="518"/>
      <c r="M468" s="518"/>
      <c r="N468" s="518"/>
      <c r="O468" s="518"/>
      <c r="P468" s="518"/>
      <c r="Q468" s="518"/>
      <c r="R468" s="518"/>
      <c r="S468" s="518"/>
      <c r="T468" s="518"/>
      <c r="U468" s="518"/>
      <c r="V468" s="518"/>
      <c r="W468" s="519"/>
    </row>
    <row r="469" spans="1:35" ht="5.0999999999999996" customHeight="1" thickBot="1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43"/>
      <c r="V469" s="52"/>
      <c r="W469" s="52"/>
    </row>
    <row r="470" spans="1:35" ht="33.75" customHeight="1">
      <c r="A470" s="573" t="s">
        <v>164</v>
      </c>
      <c r="B470" s="548" t="s">
        <v>49</v>
      </c>
      <c r="C470" s="538"/>
      <c r="D470" s="554" t="s">
        <v>175</v>
      </c>
      <c r="E470" s="603" t="s">
        <v>185</v>
      </c>
      <c r="F470" s="596" t="s">
        <v>177</v>
      </c>
      <c r="G470" s="596" t="s">
        <v>178</v>
      </c>
      <c r="H470" s="596" t="s">
        <v>179</v>
      </c>
      <c r="I470" s="598" t="s">
        <v>236</v>
      </c>
      <c r="J470" s="600" t="s">
        <v>162</v>
      </c>
      <c r="K470" s="601"/>
      <c r="L470" s="602"/>
      <c r="M470" s="593" t="s">
        <v>184</v>
      </c>
      <c r="N470" s="593"/>
      <c r="O470" s="594" t="s">
        <v>155</v>
      </c>
      <c r="P470" s="532" t="s">
        <v>176</v>
      </c>
      <c r="Q470" s="533"/>
      <c r="R470" s="585" t="s">
        <v>183</v>
      </c>
      <c r="S470" s="544" t="s">
        <v>165</v>
      </c>
      <c r="T470" s="545"/>
      <c r="U470" s="520" t="s">
        <v>316</v>
      </c>
      <c r="V470" s="532" t="s">
        <v>243</v>
      </c>
      <c r="W470" s="577"/>
    </row>
    <row r="471" spans="1:35" ht="24" customHeight="1">
      <c r="A471" s="574"/>
      <c r="B471" s="322" t="s">
        <v>173</v>
      </c>
      <c r="C471" s="458" t="s">
        <v>154</v>
      </c>
      <c r="D471" s="555"/>
      <c r="E471" s="604"/>
      <c r="F471" s="597"/>
      <c r="G471" s="597"/>
      <c r="H471" s="597"/>
      <c r="I471" s="599"/>
      <c r="J471" s="456" t="s">
        <v>180</v>
      </c>
      <c r="K471" s="456" t="s">
        <v>181</v>
      </c>
      <c r="L471" s="456" t="s">
        <v>182</v>
      </c>
      <c r="M471" s="457" t="s">
        <v>173</v>
      </c>
      <c r="N471" s="457" t="s">
        <v>154</v>
      </c>
      <c r="O471" s="595"/>
      <c r="P471" s="461" t="s">
        <v>173</v>
      </c>
      <c r="Q471" s="459" t="s">
        <v>154</v>
      </c>
      <c r="R471" s="586"/>
      <c r="S471" s="462" t="s">
        <v>174</v>
      </c>
      <c r="T471" s="460" t="s">
        <v>154</v>
      </c>
      <c r="U471" s="521"/>
      <c r="V471" s="461" t="s">
        <v>244</v>
      </c>
      <c r="W471" s="455" t="s">
        <v>245</v>
      </c>
    </row>
    <row r="472" spans="1:35" ht="12.75" customHeight="1">
      <c r="A472" s="575"/>
      <c r="B472" s="273" t="s">
        <v>82</v>
      </c>
      <c r="C472" s="265" t="s">
        <v>166</v>
      </c>
      <c r="D472" s="274" t="s">
        <v>167</v>
      </c>
      <c r="E472" s="273" t="s">
        <v>87</v>
      </c>
      <c r="F472" s="265" t="s">
        <v>79</v>
      </c>
      <c r="G472" s="265" t="s">
        <v>80</v>
      </c>
      <c r="H472" s="265" t="s">
        <v>153</v>
      </c>
      <c r="I472" s="265" t="s">
        <v>161</v>
      </c>
      <c r="J472" s="265" t="s">
        <v>163</v>
      </c>
      <c r="K472" s="265" t="s">
        <v>83</v>
      </c>
      <c r="L472" s="265" t="s">
        <v>187</v>
      </c>
      <c r="M472" s="265" t="s">
        <v>188</v>
      </c>
      <c r="N472" s="265" t="s">
        <v>81</v>
      </c>
      <c r="O472" s="292" t="s">
        <v>189</v>
      </c>
      <c r="P472" s="273" t="s">
        <v>85</v>
      </c>
      <c r="Q472" s="265" t="s">
        <v>190</v>
      </c>
      <c r="R472" s="274" t="s">
        <v>191</v>
      </c>
      <c r="S472" s="273" t="s">
        <v>192</v>
      </c>
      <c r="T472" s="265" t="s">
        <v>193</v>
      </c>
      <c r="U472" s="274" t="s">
        <v>195</v>
      </c>
      <c r="V472" s="273" t="s">
        <v>85</v>
      </c>
      <c r="W472" s="274" t="s">
        <v>190</v>
      </c>
    </row>
    <row r="473" spans="1:35" ht="24" customHeight="1">
      <c r="A473" s="289" t="s">
        <v>223</v>
      </c>
      <c r="B473" s="325">
        <f>SUM(B474:B475)</f>
        <v>413</v>
      </c>
      <c r="C473" s="326">
        <f>SUM(C474:C475)</f>
        <v>32</v>
      </c>
      <c r="D473" s="327">
        <f>SUM(D474:D475)</f>
        <v>445</v>
      </c>
      <c r="E473" s="328">
        <f>SUM(E474:E475)</f>
        <v>7</v>
      </c>
      <c r="F473" s="330">
        <f>SUM(F474:F475)</f>
        <v>2</v>
      </c>
      <c r="G473" s="330">
        <f t="shared" ref="G473:N473" si="0">SUM(G474:G475)</f>
        <v>0</v>
      </c>
      <c r="H473" s="330">
        <f t="shared" si="0"/>
        <v>0</v>
      </c>
      <c r="I473" s="330">
        <f t="shared" si="0"/>
        <v>1</v>
      </c>
      <c r="J473" s="330">
        <f t="shared" si="0"/>
        <v>39</v>
      </c>
      <c r="K473" s="330">
        <f t="shared" si="0"/>
        <v>8</v>
      </c>
      <c r="L473" s="330">
        <f t="shared" si="0"/>
        <v>12</v>
      </c>
      <c r="M473" s="330">
        <f t="shared" si="0"/>
        <v>69</v>
      </c>
      <c r="N473" s="330">
        <f t="shared" si="0"/>
        <v>0</v>
      </c>
      <c r="O473" s="329">
        <f t="shared" ref="O473:W473" si="1">SUM(O474:O475)</f>
        <v>69</v>
      </c>
      <c r="P473" s="331">
        <f t="shared" si="1"/>
        <v>3</v>
      </c>
      <c r="Q473" s="333">
        <f t="shared" si="1"/>
        <v>1</v>
      </c>
      <c r="R473" s="332">
        <f t="shared" si="1"/>
        <v>4</v>
      </c>
      <c r="S473" s="334">
        <f t="shared" si="1"/>
        <v>341</v>
      </c>
      <c r="T473" s="336">
        <f t="shared" si="1"/>
        <v>31</v>
      </c>
      <c r="U473" s="335">
        <f t="shared" si="1"/>
        <v>372</v>
      </c>
      <c r="V473" s="331">
        <f t="shared" si="1"/>
        <v>184</v>
      </c>
      <c r="W473" s="332">
        <f t="shared" si="1"/>
        <v>69</v>
      </c>
    </row>
    <row r="474" spans="1:35" s="251" customFormat="1" ht="42" customHeight="1">
      <c r="A474" s="434" t="s">
        <v>302</v>
      </c>
      <c r="B474" s="363">
        <v>106</v>
      </c>
      <c r="C474" s="360">
        <v>0</v>
      </c>
      <c r="D474" s="436">
        <f>SUM(B474:C474)</f>
        <v>106</v>
      </c>
      <c r="E474" s="416">
        <v>0</v>
      </c>
      <c r="F474" s="414">
        <v>0</v>
      </c>
      <c r="G474" s="414">
        <v>0</v>
      </c>
      <c r="H474" s="414">
        <v>0</v>
      </c>
      <c r="I474" s="414">
        <v>0</v>
      </c>
      <c r="J474" s="414">
        <v>30</v>
      </c>
      <c r="K474" s="414">
        <v>5</v>
      </c>
      <c r="L474" s="414">
        <v>10</v>
      </c>
      <c r="M474" s="414">
        <f>SUM(E474:L474)</f>
        <v>45</v>
      </c>
      <c r="N474" s="414">
        <v>0</v>
      </c>
      <c r="O474" s="417">
        <f>SUM(M474:N474)</f>
        <v>45</v>
      </c>
      <c r="P474" s="379">
        <v>1</v>
      </c>
      <c r="Q474" s="378">
        <v>0</v>
      </c>
      <c r="R474" s="406">
        <f>+P474+Q474</f>
        <v>1</v>
      </c>
      <c r="S474" s="385">
        <f>+B474-M474-P474</f>
        <v>60</v>
      </c>
      <c r="T474" s="384">
        <f>+C474-N474-Q474</f>
        <v>0</v>
      </c>
      <c r="U474" s="386">
        <f>+S474+T474</f>
        <v>60</v>
      </c>
      <c r="V474" s="379">
        <v>138</v>
      </c>
      <c r="W474" s="406">
        <v>63</v>
      </c>
      <c r="X474" s="252"/>
      <c r="Y474" s="252"/>
      <c r="Z474" s="252"/>
      <c r="AA474" s="252"/>
      <c r="AB474" s="252"/>
      <c r="AC474" s="252"/>
      <c r="AD474" s="252"/>
      <c r="AE474" s="252"/>
      <c r="AF474" s="252"/>
      <c r="AG474" s="252"/>
      <c r="AH474" s="252"/>
      <c r="AI474" s="252"/>
    </row>
    <row r="475" spans="1:35" s="251" customFormat="1" ht="29.25" customHeight="1" thickBot="1">
      <c r="A475" s="435" t="s">
        <v>303</v>
      </c>
      <c r="B475" s="364">
        <v>307</v>
      </c>
      <c r="C475" s="365">
        <v>32</v>
      </c>
      <c r="D475" s="354">
        <f>SUM(B475:C475)</f>
        <v>339</v>
      </c>
      <c r="E475" s="418">
        <v>7</v>
      </c>
      <c r="F475" s="419">
        <v>2</v>
      </c>
      <c r="G475" s="419">
        <v>0</v>
      </c>
      <c r="H475" s="419">
        <v>0</v>
      </c>
      <c r="I475" s="419">
        <v>1</v>
      </c>
      <c r="J475" s="419">
        <v>9</v>
      </c>
      <c r="K475" s="419">
        <v>3</v>
      </c>
      <c r="L475" s="419">
        <v>2</v>
      </c>
      <c r="M475" s="419">
        <f>SUM(E475:L475)</f>
        <v>24</v>
      </c>
      <c r="N475" s="419">
        <v>0</v>
      </c>
      <c r="O475" s="420">
        <f>SUM(M475:N475)</f>
        <v>24</v>
      </c>
      <c r="P475" s="380">
        <v>2</v>
      </c>
      <c r="Q475" s="381">
        <v>1</v>
      </c>
      <c r="R475" s="353">
        <f>+Q475+P475</f>
        <v>3</v>
      </c>
      <c r="S475" s="387">
        <f>+B475-M475-P475</f>
        <v>281</v>
      </c>
      <c r="T475" s="388">
        <f>+C475-N475-Q475</f>
        <v>31</v>
      </c>
      <c r="U475" s="389">
        <f>+S475+T475</f>
        <v>312</v>
      </c>
      <c r="V475" s="380">
        <v>46</v>
      </c>
      <c r="W475" s="353">
        <v>6</v>
      </c>
      <c r="X475" s="252"/>
      <c r="Y475" s="252"/>
      <c r="Z475" s="252"/>
      <c r="AA475" s="252"/>
      <c r="AB475" s="252"/>
      <c r="AC475" s="252"/>
      <c r="AD475" s="252"/>
      <c r="AE475" s="252"/>
      <c r="AF475" s="252"/>
      <c r="AG475" s="252"/>
      <c r="AH475" s="252"/>
      <c r="AI475" s="252"/>
    </row>
    <row r="476" spans="1:35" s="43" customFormat="1" ht="12.75" customHeight="1">
      <c r="A476" s="516" t="s">
        <v>315</v>
      </c>
      <c r="B476" s="516"/>
      <c r="C476" s="516"/>
      <c r="D476" s="516"/>
      <c r="E476" s="516"/>
      <c r="F476" s="516"/>
      <c r="G476" s="516"/>
      <c r="H476" s="516"/>
      <c r="I476" s="516"/>
      <c r="J476" s="516"/>
      <c r="K476" s="516"/>
      <c r="L476" s="516"/>
      <c r="M476" s="516"/>
      <c r="N476" s="516"/>
      <c r="O476" s="516"/>
      <c r="P476" s="516"/>
      <c r="Q476" s="516"/>
      <c r="R476" s="516"/>
      <c r="S476" s="516"/>
      <c r="T476" s="516"/>
      <c r="U476" s="516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</row>
    <row r="477" spans="1:35" s="316" customFormat="1" ht="10.5" customHeight="1">
      <c r="A477" s="314"/>
      <c r="B477" s="267"/>
      <c r="C477" s="267"/>
      <c r="D477" s="267"/>
      <c r="E477" s="267"/>
      <c r="F477" s="267"/>
      <c r="G477" s="267"/>
      <c r="H477" s="315"/>
      <c r="I477" s="315"/>
      <c r="J477" s="315"/>
      <c r="K477" s="315"/>
      <c r="L477" s="315"/>
      <c r="M477" s="315"/>
      <c r="N477" s="315"/>
      <c r="O477" s="315"/>
      <c r="P477" s="315"/>
      <c r="Q477" s="315"/>
      <c r="R477" s="315"/>
      <c r="T477" s="317"/>
      <c r="U477" s="317"/>
      <c r="V477" s="315"/>
      <c r="W477" s="315"/>
      <c r="X477" s="317"/>
      <c r="Y477" s="317"/>
      <c r="Z477" s="317"/>
      <c r="AA477" s="317"/>
      <c r="AB477" s="317"/>
      <c r="AC477" s="317"/>
      <c r="AD477" s="317"/>
      <c r="AE477" s="317"/>
      <c r="AF477" s="317"/>
      <c r="AG477" s="317"/>
      <c r="AH477" s="317"/>
      <c r="AI477" s="317"/>
    </row>
    <row r="478" spans="1:35" s="43" customFormat="1" ht="10.5" customHeight="1">
      <c r="A478" s="249"/>
      <c r="B478" s="250"/>
      <c r="C478" s="250"/>
      <c r="D478" s="250"/>
      <c r="E478" s="250"/>
      <c r="F478" s="250"/>
      <c r="G478" s="250"/>
      <c r="H478" s="250"/>
      <c r="I478" s="250"/>
      <c r="J478" s="250"/>
      <c r="K478" s="250"/>
      <c r="L478" s="250"/>
      <c r="M478" s="250"/>
      <c r="N478" s="250"/>
      <c r="O478" s="250"/>
      <c r="P478" s="250"/>
      <c r="Q478" s="250"/>
      <c r="R478" s="250"/>
      <c r="T478" s="44"/>
      <c r="U478" s="44"/>
      <c r="V478" s="250"/>
      <c r="W478" s="250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</row>
    <row r="479" spans="1:35" s="43" customFormat="1" ht="10.5" customHeight="1">
      <c r="A479" s="249"/>
      <c r="B479" s="250"/>
      <c r="C479" s="250"/>
      <c r="D479" s="250"/>
      <c r="E479" s="250"/>
      <c r="F479" s="250"/>
      <c r="G479" s="250"/>
      <c r="H479" s="250"/>
      <c r="I479" s="250"/>
      <c r="J479" s="250"/>
      <c r="K479" s="250"/>
      <c r="L479" s="250"/>
      <c r="M479" s="250"/>
      <c r="N479" s="250"/>
      <c r="O479" s="250"/>
      <c r="P479" s="250"/>
      <c r="Q479" s="250"/>
      <c r="R479" s="250"/>
      <c r="T479" s="44"/>
      <c r="U479" s="44"/>
      <c r="V479" s="250"/>
      <c r="W479" s="250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</row>
    <row r="480" spans="1:35" s="43" customFormat="1" ht="10.5" customHeight="1">
      <c r="A480" s="249"/>
      <c r="B480" s="250"/>
      <c r="C480" s="250"/>
      <c r="D480" s="250"/>
      <c r="E480" s="250"/>
      <c r="F480" s="250"/>
      <c r="G480" s="250"/>
      <c r="H480" s="250"/>
      <c r="I480" s="250"/>
      <c r="J480" s="250"/>
      <c r="K480" s="250"/>
      <c r="L480" s="250"/>
      <c r="M480" s="250"/>
      <c r="N480" s="250"/>
      <c r="O480" s="250"/>
      <c r="P480" s="250"/>
      <c r="Q480" s="250"/>
      <c r="R480" s="250"/>
      <c r="T480" s="44"/>
      <c r="U480" s="44"/>
      <c r="V480" s="250"/>
      <c r="W480" s="250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</row>
    <row r="481" spans="1:35" s="43" customFormat="1" ht="10.5" customHeight="1">
      <c r="A481" s="249"/>
      <c r="B481" s="250"/>
      <c r="C481" s="250"/>
      <c r="D481" s="250"/>
      <c r="E481" s="250"/>
      <c r="F481" s="250"/>
      <c r="G481" s="250"/>
      <c r="H481" s="250"/>
      <c r="I481" s="250"/>
      <c r="J481" s="250"/>
      <c r="K481" s="250"/>
      <c r="L481" s="250"/>
      <c r="M481" s="250"/>
      <c r="N481" s="250"/>
      <c r="O481" s="250"/>
      <c r="P481" s="250"/>
      <c r="Q481" s="250"/>
      <c r="R481" s="250"/>
      <c r="T481" s="44"/>
      <c r="U481" s="44"/>
      <c r="V481" s="250"/>
      <c r="W481" s="250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</row>
    <row r="482" spans="1:35" s="43" customFormat="1" ht="10.5" customHeight="1">
      <c r="A482" s="249"/>
      <c r="B482" s="250"/>
      <c r="C482" s="250"/>
      <c r="D482" s="250"/>
      <c r="E482" s="250"/>
      <c r="F482" s="250"/>
      <c r="G482" s="250"/>
      <c r="H482" s="250"/>
      <c r="I482" s="250"/>
      <c r="J482" s="250"/>
      <c r="K482" s="250"/>
      <c r="L482" s="250"/>
      <c r="M482" s="250"/>
      <c r="N482" s="250"/>
      <c r="O482" s="250"/>
      <c r="P482" s="250"/>
      <c r="Q482" s="250"/>
      <c r="R482" s="250"/>
      <c r="T482" s="44"/>
      <c r="U482" s="44"/>
      <c r="V482" s="250"/>
      <c r="W482" s="250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</row>
    <row r="483" spans="1:35" s="43" customFormat="1" ht="10.5" customHeight="1">
      <c r="A483" s="249"/>
      <c r="B483" s="250"/>
      <c r="C483" s="250"/>
      <c r="D483" s="250"/>
      <c r="E483" s="250"/>
      <c r="F483" s="250"/>
      <c r="G483" s="250"/>
      <c r="H483" s="250"/>
      <c r="I483" s="250"/>
      <c r="J483" s="250"/>
      <c r="K483" s="250"/>
      <c r="L483" s="250"/>
      <c r="M483" s="250"/>
      <c r="N483" s="250"/>
      <c r="O483" s="250"/>
      <c r="P483" s="250"/>
      <c r="Q483" s="250"/>
      <c r="R483" s="250"/>
      <c r="T483" s="44"/>
      <c r="U483" s="44"/>
      <c r="V483" s="250"/>
      <c r="W483" s="250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</row>
    <row r="484" spans="1:35" s="43" customFormat="1" ht="10.5" customHeight="1">
      <c r="A484" s="249"/>
      <c r="B484" s="250"/>
      <c r="C484" s="250"/>
      <c r="D484" s="250"/>
      <c r="E484" s="250"/>
      <c r="F484" s="250"/>
      <c r="G484" s="250"/>
      <c r="H484" s="250"/>
      <c r="I484" s="250"/>
      <c r="J484" s="250"/>
      <c r="K484" s="250"/>
      <c r="L484" s="250"/>
      <c r="M484" s="250"/>
      <c r="N484" s="250"/>
      <c r="O484" s="250"/>
      <c r="P484" s="250"/>
      <c r="Q484" s="250"/>
      <c r="R484" s="250"/>
      <c r="T484" s="44"/>
      <c r="U484" s="44"/>
      <c r="V484" s="250"/>
      <c r="W484" s="250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</row>
    <row r="485" spans="1:35" s="43" customFormat="1" ht="10.5" customHeight="1">
      <c r="A485" s="249"/>
      <c r="B485" s="250"/>
      <c r="C485" s="250"/>
      <c r="D485" s="250"/>
      <c r="E485" s="250"/>
      <c r="F485" s="250"/>
      <c r="G485" s="250"/>
      <c r="H485" s="250"/>
      <c r="I485" s="250"/>
      <c r="J485" s="250"/>
      <c r="K485" s="250"/>
      <c r="L485" s="250"/>
      <c r="M485" s="250"/>
      <c r="N485" s="250"/>
      <c r="O485" s="250"/>
      <c r="P485" s="250"/>
      <c r="Q485" s="250"/>
      <c r="R485" s="250"/>
      <c r="T485" s="44"/>
      <c r="U485" s="44"/>
      <c r="V485" s="250"/>
      <c r="W485" s="250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</row>
    <row r="486" spans="1:35" s="43" customFormat="1" ht="10.5" customHeight="1">
      <c r="A486" s="249"/>
      <c r="B486" s="250"/>
      <c r="C486" s="250"/>
      <c r="D486" s="250"/>
      <c r="E486" s="250"/>
      <c r="F486" s="250"/>
      <c r="G486" s="250"/>
      <c r="H486" s="250"/>
      <c r="I486" s="250"/>
      <c r="J486" s="250"/>
      <c r="K486" s="250"/>
      <c r="L486" s="250"/>
      <c r="M486" s="250"/>
      <c r="N486" s="250"/>
      <c r="O486" s="250"/>
      <c r="P486" s="250"/>
      <c r="Q486" s="250"/>
      <c r="R486" s="250"/>
      <c r="T486" s="44"/>
      <c r="U486" s="44"/>
      <c r="V486" s="250"/>
      <c r="W486" s="250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</row>
    <row r="487" spans="1:35" s="43" customFormat="1" ht="10.5" customHeight="1">
      <c r="A487" s="249"/>
      <c r="B487" s="250"/>
      <c r="C487" s="250"/>
      <c r="D487" s="250"/>
      <c r="E487" s="250"/>
      <c r="F487" s="250"/>
      <c r="G487" s="250"/>
      <c r="H487" s="250"/>
      <c r="I487" s="250"/>
      <c r="J487" s="250"/>
      <c r="K487" s="250"/>
      <c r="L487" s="250"/>
      <c r="M487" s="250"/>
      <c r="N487" s="250"/>
      <c r="O487" s="250"/>
      <c r="P487" s="250"/>
      <c r="Q487" s="250"/>
      <c r="R487" s="250"/>
      <c r="T487" s="44"/>
      <c r="U487" s="44"/>
      <c r="V487" s="250"/>
      <c r="W487" s="250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</row>
    <row r="488" spans="1:35" s="43" customFormat="1" ht="10.5" customHeight="1">
      <c r="A488" s="249"/>
      <c r="B488" s="250"/>
      <c r="C488" s="250"/>
      <c r="D488" s="250"/>
      <c r="E488" s="250"/>
      <c r="F488" s="250"/>
      <c r="G488" s="250"/>
      <c r="H488" s="250"/>
      <c r="I488" s="250"/>
      <c r="J488" s="250"/>
      <c r="K488" s="250"/>
      <c r="L488" s="250"/>
      <c r="M488" s="250"/>
      <c r="N488" s="250"/>
      <c r="O488" s="250"/>
      <c r="P488" s="250"/>
      <c r="Q488" s="250"/>
      <c r="R488" s="250"/>
      <c r="T488" s="44"/>
      <c r="U488" s="44"/>
      <c r="V488" s="250"/>
      <c r="W488" s="250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</row>
    <row r="489" spans="1:35" s="43" customFormat="1" ht="10.5" customHeight="1">
      <c r="A489" s="249"/>
      <c r="B489" s="250"/>
      <c r="C489" s="250"/>
      <c r="D489" s="250"/>
      <c r="E489" s="250"/>
      <c r="F489" s="250"/>
      <c r="G489" s="250"/>
      <c r="H489" s="250"/>
      <c r="I489" s="250"/>
      <c r="J489" s="250"/>
      <c r="K489" s="250"/>
      <c r="L489" s="250"/>
      <c r="M489" s="250"/>
      <c r="N489" s="250"/>
      <c r="O489" s="250"/>
      <c r="P489" s="250"/>
      <c r="Q489" s="250"/>
      <c r="R489" s="250"/>
      <c r="T489" s="44"/>
      <c r="U489" s="44"/>
      <c r="V489" s="250"/>
      <c r="W489" s="250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</row>
    <row r="490" spans="1:35" s="43" customFormat="1" ht="10.5" customHeight="1">
      <c r="A490" s="249"/>
      <c r="B490" s="250"/>
      <c r="C490" s="250"/>
      <c r="D490" s="250"/>
      <c r="E490" s="250"/>
      <c r="F490" s="250"/>
      <c r="G490" s="250"/>
      <c r="H490" s="250"/>
      <c r="I490" s="250"/>
      <c r="J490" s="250"/>
      <c r="K490" s="250"/>
      <c r="L490" s="250"/>
      <c r="M490" s="250"/>
      <c r="N490" s="250"/>
      <c r="O490" s="250"/>
      <c r="P490" s="250"/>
      <c r="Q490" s="250"/>
      <c r="R490" s="250"/>
      <c r="T490" s="44"/>
      <c r="U490" s="44"/>
      <c r="V490" s="250"/>
      <c r="W490" s="250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</row>
    <row r="491" spans="1:35" s="43" customFormat="1" ht="10.5" customHeight="1">
      <c r="A491" s="249"/>
      <c r="B491" s="250"/>
      <c r="C491" s="250"/>
      <c r="D491" s="250"/>
      <c r="E491" s="250"/>
      <c r="F491" s="250"/>
      <c r="G491" s="250"/>
      <c r="H491" s="250"/>
      <c r="I491" s="250"/>
      <c r="J491" s="250"/>
      <c r="K491" s="250"/>
      <c r="L491" s="250"/>
      <c r="M491" s="250"/>
      <c r="N491" s="250"/>
      <c r="O491" s="250"/>
      <c r="P491" s="250"/>
      <c r="Q491" s="250"/>
      <c r="R491" s="250"/>
      <c r="T491" s="44"/>
      <c r="U491" s="44"/>
      <c r="V491" s="250"/>
      <c r="W491" s="250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</row>
    <row r="492" spans="1:35" s="43" customFormat="1" ht="10.5" customHeight="1">
      <c r="A492" s="249"/>
      <c r="B492" s="250"/>
      <c r="C492" s="250"/>
      <c r="D492" s="250"/>
      <c r="E492" s="250"/>
      <c r="F492" s="250"/>
      <c r="G492" s="250"/>
      <c r="H492" s="250"/>
      <c r="I492" s="250"/>
      <c r="J492" s="250"/>
      <c r="K492" s="250"/>
      <c r="L492" s="250"/>
      <c r="M492" s="250"/>
      <c r="N492" s="250"/>
      <c r="O492" s="250"/>
      <c r="P492" s="250"/>
      <c r="Q492" s="250"/>
      <c r="R492" s="250"/>
      <c r="T492" s="44"/>
      <c r="U492" s="44"/>
      <c r="V492" s="250"/>
      <c r="W492" s="250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</row>
    <row r="493" spans="1:35" s="43" customFormat="1" ht="10.5" customHeight="1">
      <c r="A493" s="249"/>
      <c r="B493" s="250"/>
      <c r="C493" s="250"/>
      <c r="D493" s="250"/>
      <c r="E493" s="250"/>
      <c r="F493" s="250"/>
      <c r="G493" s="250"/>
      <c r="H493" s="250"/>
      <c r="I493" s="250"/>
      <c r="J493" s="250"/>
      <c r="K493" s="250"/>
      <c r="L493" s="250"/>
      <c r="M493" s="250"/>
      <c r="N493" s="250"/>
      <c r="O493" s="250"/>
      <c r="P493" s="250"/>
      <c r="Q493" s="250"/>
      <c r="R493" s="250"/>
      <c r="T493" s="44"/>
      <c r="U493" s="44"/>
      <c r="V493" s="250"/>
      <c r="W493" s="250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</row>
    <row r="494" spans="1:35" s="43" customFormat="1" ht="10.5" customHeight="1">
      <c r="A494" s="249"/>
      <c r="B494" s="250"/>
      <c r="C494" s="250"/>
      <c r="D494" s="250"/>
      <c r="E494" s="250"/>
      <c r="F494" s="250"/>
      <c r="G494" s="250"/>
      <c r="H494" s="250"/>
      <c r="I494" s="250"/>
      <c r="J494" s="250"/>
      <c r="K494" s="250"/>
      <c r="L494" s="250"/>
      <c r="M494" s="250"/>
      <c r="N494" s="250"/>
      <c r="O494" s="250"/>
      <c r="P494" s="250"/>
      <c r="Q494" s="250"/>
      <c r="R494" s="250"/>
      <c r="T494" s="44"/>
      <c r="U494" s="44"/>
      <c r="V494" s="250"/>
      <c r="W494" s="250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</row>
    <row r="495" spans="1:35" s="43" customFormat="1" ht="10.5" customHeight="1">
      <c r="A495" s="249"/>
      <c r="B495" s="250"/>
      <c r="C495" s="250"/>
      <c r="D495" s="250"/>
      <c r="E495" s="250"/>
      <c r="F495" s="250"/>
      <c r="G495" s="250"/>
      <c r="H495" s="250"/>
      <c r="I495" s="250"/>
      <c r="J495" s="250"/>
      <c r="K495" s="250"/>
      <c r="L495" s="250"/>
      <c r="M495" s="250"/>
      <c r="N495" s="250"/>
      <c r="O495" s="250"/>
      <c r="P495" s="250"/>
      <c r="Q495" s="250"/>
      <c r="R495" s="250"/>
      <c r="T495" s="44"/>
      <c r="U495" s="44"/>
      <c r="V495" s="250"/>
      <c r="W495" s="250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</row>
    <row r="496" spans="1:35" s="43" customFormat="1" ht="10.5" customHeight="1">
      <c r="A496" s="249"/>
      <c r="B496" s="250"/>
      <c r="C496" s="250"/>
      <c r="D496" s="250"/>
      <c r="E496" s="250"/>
      <c r="F496" s="250"/>
      <c r="G496" s="250"/>
      <c r="H496" s="250"/>
      <c r="I496" s="250"/>
      <c r="J496" s="250"/>
      <c r="K496" s="250"/>
      <c r="L496" s="250"/>
      <c r="M496" s="250"/>
      <c r="N496" s="250"/>
      <c r="O496" s="250"/>
      <c r="P496" s="250"/>
      <c r="Q496" s="250"/>
      <c r="R496" s="250"/>
      <c r="T496" s="44"/>
      <c r="U496" s="44"/>
      <c r="V496" s="250"/>
      <c r="W496" s="250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</row>
    <row r="497" spans="1:35" s="43" customFormat="1" ht="10.5" customHeight="1">
      <c r="A497" s="249"/>
      <c r="B497" s="250"/>
      <c r="C497" s="250"/>
      <c r="D497" s="250"/>
      <c r="E497" s="250"/>
      <c r="F497" s="250"/>
      <c r="G497" s="250"/>
      <c r="H497" s="250"/>
      <c r="I497" s="250"/>
      <c r="J497" s="250"/>
      <c r="K497" s="250"/>
      <c r="L497" s="250"/>
      <c r="M497" s="250"/>
      <c r="N497" s="250"/>
      <c r="O497" s="250"/>
      <c r="P497" s="250"/>
      <c r="Q497" s="250"/>
      <c r="R497" s="250"/>
      <c r="T497" s="44"/>
      <c r="U497" s="44"/>
      <c r="V497" s="250"/>
      <c r="W497" s="250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</row>
    <row r="498" spans="1:35" s="43" customFormat="1" ht="10.5" customHeight="1">
      <c r="A498" s="249"/>
      <c r="B498" s="250"/>
      <c r="C498" s="250"/>
      <c r="D498" s="250"/>
      <c r="E498" s="250"/>
      <c r="F498" s="250"/>
      <c r="G498" s="250"/>
      <c r="H498" s="250"/>
      <c r="I498" s="250"/>
      <c r="J498" s="250"/>
      <c r="K498" s="250"/>
      <c r="L498" s="250"/>
      <c r="M498" s="250"/>
      <c r="N498" s="250"/>
      <c r="O498" s="250"/>
      <c r="P498" s="250"/>
      <c r="Q498" s="250"/>
      <c r="R498" s="250"/>
      <c r="T498" s="44"/>
      <c r="U498" s="44"/>
      <c r="V498" s="250"/>
      <c r="W498" s="250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</row>
    <row r="499" spans="1:35" s="43" customFormat="1" ht="10.5" customHeight="1">
      <c r="A499" s="249"/>
      <c r="B499" s="250"/>
      <c r="C499" s="250"/>
      <c r="D499" s="250"/>
      <c r="E499" s="250"/>
      <c r="F499" s="250"/>
      <c r="G499" s="250"/>
      <c r="H499" s="250"/>
      <c r="I499" s="250"/>
      <c r="J499" s="250"/>
      <c r="K499" s="250"/>
      <c r="L499" s="250"/>
      <c r="M499" s="250"/>
      <c r="N499" s="250"/>
      <c r="O499" s="250"/>
      <c r="P499" s="250"/>
      <c r="Q499" s="250"/>
      <c r="R499" s="250"/>
      <c r="T499" s="44"/>
      <c r="U499" s="44"/>
      <c r="V499" s="250"/>
      <c r="W499" s="250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</row>
    <row r="500" spans="1:35" s="43" customFormat="1" ht="10.5" customHeight="1">
      <c r="A500" s="249"/>
      <c r="B500" s="250"/>
      <c r="C500" s="250"/>
      <c r="D500" s="250"/>
      <c r="E500" s="250"/>
      <c r="F500" s="250"/>
      <c r="G500" s="250"/>
      <c r="H500" s="250"/>
      <c r="I500" s="250"/>
      <c r="J500" s="250"/>
      <c r="K500" s="250"/>
      <c r="L500" s="250"/>
      <c r="M500" s="250"/>
      <c r="N500" s="250"/>
      <c r="O500" s="250"/>
      <c r="P500" s="250"/>
      <c r="Q500" s="250"/>
      <c r="R500" s="250"/>
      <c r="T500" s="44"/>
      <c r="U500" s="44"/>
      <c r="V500" s="250"/>
      <c r="W500" s="250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</row>
    <row r="501" spans="1:35" s="43" customFormat="1" ht="10.5" customHeight="1">
      <c r="A501" s="249"/>
      <c r="B501" s="250"/>
      <c r="C501" s="250"/>
      <c r="D501" s="250"/>
      <c r="E501" s="250"/>
      <c r="F501" s="250"/>
      <c r="G501" s="250"/>
      <c r="H501" s="250"/>
      <c r="I501" s="250"/>
      <c r="J501" s="250"/>
      <c r="K501" s="250"/>
      <c r="L501" s="250"/>
      <c r="M501" s="250"/>
      <c r="N501" s="250"/>
      <c r="O501" s="250"/>
      <c r="P501" s="250"/>
      <c r="Q501" s="250"/>
      <c r="R501" s="250"/>
      <c r="T501" s="44"/>
      <c r="U501" s="44"/>
      <c r="V501" s="250"/>
      <c r="W501" s="250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</row>
    <row r="502" spans="1:35" s="255" customFormat="1" ht="23.25" customHeight="1">
      <c r="A502" s="517" t="s">
        <v>314</v>
      </c>
      <c r="B502" s="518"/>
      <c r="C502" s="518"/>
      <c r="D502" s="518"/>
      <c r="E502" s="518"/>
      <c r="F502" s="518"/>
      <c r="G502" s="518"/>
      <c r="H502" s="518"/>
      <c r="I502" s="518"/>
      <c r="J502" s="518"/>
      <c r="K502" s="518"/>
      <c r="L502" s="518"/>
      <c r="M502" s="518"/>
      <c r="N502" s="518"/>
      <c r="O502" s="518"/>
      <c r="P502" s="518"/>
      <c r="Q502" s="518"/>
      <c r="R502" s="518"/>
      <c r="S502" s="518"/>
      <c r="T502" s="518"/>
      <c r="U502" s="518"/>
      <c r="V502" s="518"/>
      <c r="W502" s="519"/>
    </row>
    <row r="503" spans="1:35" ht="5.0999999999999996" customHeight="1" thickBot="1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43"/>
      <c r="V503" s="52"/>
      <c r="W503" s="52"/>
    </row>
    <row r="504" spans="1:35" ht="33.75" customHeight="1">
      <c r="A504" s="534" t="s">
        <v>164</v>
      </c>
      <c r="B504" s="548" t="s">
        <v>49</v>
      </c>
      <c r="C504" s="538"/>
      <c r="D504" s="549" t="s">
        <v>175</v>
      </c>
      <c r="E504" s="606" t="s">
        <v>185</v>
      </c>
      <c r="F504" s="593" t="s">
        <v>177</v>
      </c>
      <c r="G504" s="593" t="s">
        <v>178</v>
      </c>
      <c r="H504" s="593" t="s">
        <v>179</v>
      </c>
      <c r="I504" s="593" t="s">
        <v>186</v>
      </c>
      <c r="J504" s="593" t="s">
        <v>162</v>
      </c>
      <c r="K504" s="593"/>
      <c r="L504" s="593"/>
      <c r="M504" s="593" t="s">
        <v>184</v>
      </c>
      <c r="N504" s="593"/>
      <c r="O504" s="600" t="s">
        <v>155</v>
      </c>
      <c r="P504" s="532" t="s">
        <v>176</v>
      </c>
      <c r="Q504" s="533"/>
      <c r="R504" s="542" t="s">
        <v>183</v>
      </c>
      <c r="S504" s="544" t="s">
        <v>165</v>
      </c>
      <c r="T504" s="545"/>
      <c r="U504" s="520" t="s">
        <v>316</v>
      </c>
      <c r="V504" s="539" t="s">
        <v>243</v>
      </c>
      <c r="W504" s="577"/>
    </row>
    <row r="505" spans="1:35" ht="24" customHeight="1">
      <c r="A505" s="535"/>
      <c r="B505" s="322" t="s">
        <v>173</v>
      </c>
      <c r="C505" s="323" t="s">
        <v>154</v>
      </c>
      <c r="D505" s="550"/>
      <c r="E505" s="607"/>
      <c r="F505" s="605"/>
      <c r="G505" s="605"/>
      <c r="H505" s="605"/>
      <c r="I505" s="605"/>
      <c r="J505" s="270" t="s">
        <v>180</v>
      </c>
      <c r="K505" s="270" t="s">
        <v>181</v>
      </c>
      <c r="L505" s="270" t="s">
        <v>182</v>
      </c>
      <c r="M505" s="270" t="s">
        <v>173</v>
      </c>
      <c r="N505" s="270" t="s">
        <v>154</v>
      </c>
      <c r="O505" s="610"/>
      <c r="P505" s="320" t="s">
        <v>173</v>
      </c>
      <c r="Q505" s="321" t="s">
        <v>154</v>
      </c>
      <c r="R505" s="543"/>
      <c r="S505" s="318" t="s">
        <v>174</v>
      </c>
      <c r="T505" s="319" t="s">
        <v>154</v>
      </c>
      <c r="U505" s="521"/>
      <c r="V505" s="392" t="s">
        <v>244</v>
      </c>
      <c r="W505" s="294" t="s">
        <v>245</v>
      </c>
    </row>
    <row r="506" spans="1:35" ht="12.75" customHeight="1" thickBot="1">
      <c r="A506" s="535"/>
      <c r="B506" s="361" t="s">
        <v>82</v>
      </c>
      <c r="C506" s="359" t="s">
        <v>166</v>
      </c>
      <c r="D506" s="366" t="s">
        <v>167</v>
      </c>
      <c r="E506" s="361" t="s">
        <v>87</v>
      </c>
      <c r="F506" s="359" t="s">
        <v>79</v>
      </c>
      <c r="G506" s="359" t="s">
        <v>80</v>
      </c>
      <c r="H506" s="359" t="s">
        <v>153</v>
      </c>
      <c r="I506" s="359" t="s">
        <v>161</v>
      </c>
      <c r="J506" s="359" t="s">
        <v>163</v>
      </c>
      <c r="K506" s="359" t="s">
        <v>83</v>
      </c>
      <c r="L506" s="359" t="s">
        <v>187</v>
      </c>
      <c r="M506" s="359" t="s">
        <v>188</v>
      </c>
      <c r="N506" s="359" t="s">
        <v>81</v>
      </c>
      <c r="O506" s="396" t="s">
        <v>189</v>
      </c>
      <c r="P506" s="361" t="s">
        <v>85</v>
      </c>
      <c r="Q506" s="359" t="s">
        <v>190</v>
      </c>
      <c r="R506" s="366" t="s">
        <v>191</v>
      </c>
      <c r="S506" s="361" t="s">
        <v>192</v>
      </c>
      <c r="T506" s="359" t="s">
        <v>193</v>
      </c>
      <c r="U506" s="362" t="s">
        <v>194</v>
      </c>
      <c r="V506" s="343" t="s">
        <v>85</v>
      </c>
      <c r="W506" s="344" t="s">
        <v>190</v>
      </c>
    </row>
    <row r="507" spans="1:35" ht="24" customHeight="1">
      <c r="A507" s="407" t="s">
        <v>224</v>
      </c>
      <c r="B507" s="341">
        <f t="shared" ref="B507:W507" si="2">SUM(B508:B524)</f>
        <v>4195</v>
      </c>
      <c r="C507" s="349">
        <f t="shared" si="2"/>
        <v>1401</v>
      </c>
      <c r="D507" s="326">
        <f t="shared" si="2"/>
        <v>5596</v>
      </c>
      <c r="E507" s="415">
        <f t="shared" si="2"/>
        <v>106</v>
      </c>
      <c r="F507" s="413">
        <f t="shared" si="2"/>
        <v>845</v>
      </c>
      <c r="G507" s="413">
        <f t="shared" si="2"/>
        <v>0</v>
      </c>
      <c r="H507" s="413">
        <f t="shared" si="2"/>
        <v>0</v>
      </c>
      <c r="I507" s="413">
        <f t="shared" si="2"/>
        <v>37</v>
      </c>
      <c r="J507" s="413">
        <f t="shared" si="2"/>
        <v>0</v>
      </c>
      <c r="K507" s="413">
        <f t="shared" si="2"/>
        <v>1</v>
      </c>
      <c r="L507" s="413">
        <f t="shared" si="2"/>
        <v>0</v>
      </c>
      <c r="M507" s="413">
        <f t="shared" si="2"/>
        <v>989</v>
      </c>
      <c r="N507" s="413">
        <f t="shared" si="2"/>
        <v>75</v>
      </c>
      <c r="O507" s="330">
        <f t="shared" si="2"/>
        <v>1064</v>
      </c>
      <c r="P507" s="282">
        <f t="shared" si="2"/>
        <v>21</v>
      </c>
      <c r="Q507" s="377">
        <f t="shared" si="2"/>
        <v>13</v>
      </c>
      <c r="R507" s="333">
        <f t="shared" si="2"/>
        <v>34</v>
      </c>
      <c r="S507" s="347">
        <f t="shared" si="2"/>
        <v>3185</v>
      </c>
      <c r="T507" s="348">
        <f t="shared" si="2"/>
        <v>1313</v>
      </c>
      <c r="U507" s="335">
        <f t="shared" si="2"/>
        <v>4498</v>
      </c>
      <c r="V507" s="409">
        <f t="shared" si="2"/>
        <v>2231</v>
      </c>
      <c r="W507" s="345">
        <f t="shared" si="2"/>
        <v>556</v>
      </c>
    </row>
    <row r="508" spans="1:35" s="251" customFormat="1" ht="24" customHeight="1">
      <c r="A508" s="408" t="s">
        <v>225</v>
      </c>
      <c r="B508" s="363">
        <v>587</v>
      </c>
      <c r="C508" s="360">
        <v>23</v>
      </c>
      <c r="D508" s="367">
        <f>SUM(B508:C508)</f>
        <v>610</v>
      </c>
      <c r="E508" s="416">
        <v>15</v>
      </c>
      <c r="F508" s="414">
        <v>34</v>
      </c>
      <c r="G508" s="414">
        <v>0</v>
      </c>
      <c r="H508" s="414">
        <v>0</v>
      </c>
      <c r="I508" s="414">
        <v>3</v>
      </c>
      <c r="J508" s="414">
        <v>0</v>
      </c>
      <c r="K508" s="414">
        <v>0</v>
      </c>
      <c r="L508" s="414">
        <v>0</v>
      </c>
      <c r="M508" s="414">
        <f>SUM(E508:L508)</f>
        <v>52</v>
      </c>
      <c r="N508" s="414">
        <v>0</v>
      </c>
      <c r="O508" s="421">
        <f>SUM(M508:N508)</f>
        <v>52</v>
      </c>
      <c r="P508" s="379">
        <v>1</v>
      </c>
      <c r="Q508" s="378">
        <v>1</v>
      </c>
      <c r="R508" s="382">
        <f>SUM(P508:Q508)</f>
        <v>2</v>
      </c>
      <c r="S508" s="385">
        <f>+B508-M508-P508</f>
        <v>534</v>
      </c>
      <c r="T508" s="384">
        <f>+C508-N508-Q508</f>
        <v>22</v>
      </c>
      <c r="U508" s="386">
        <f>+S508+T508</f>
        <v>556</v>
      </c>
      <c r="V508" s="410">
        <v>302</v>
      </c>
      <c r="W508" s="285">
        <v>110</v>
      </c>
      <c r="X508" s="252"/>
      <c r="Y508" s="252"/>
      <c r="Z508" s="252"/>
      <c r="AA508" s="252"/>
      <c r="AB508" s="252"/>
      <c r="AC508" s="252"/>
      <c r="AD508" s="252"/>
      <c r="AE508" s="252"/>
      <c r="AF508" s="252"/>
      <c r="AG508" s="252"/>
      <c r="AH508" s="252"/>
      <c r="AI508" s="252"/>
    </row>
    <row r="509" spans="1:35" s="251" customFormat="1" ht="24" customHeight="1">
      <c r="A509" s="408" t="s">
        <v>254</v>
      </c>
      <c r="B509" s="363">
        <v>747</v>
      </c>
      <c r="C509" s="360">
        <v>32</v>
      </c>
      <c r="D509" s="367">
        <f t="shared" ref="D509:D524" si="3">SUM(B509:C509)</f>
        <v>779</v>
      </c>
      <c r="E509" s="416">
        <v>13</v>
      </c>
      <c r="F509" s="414">
        <v>14</v>
      </c>
      <c r="G509" s="414">
        <v>0</v>
      </c>
      <c r="H509" s="414">
        <v>0</v>
      </c>
      <c r="I509" s="414">
        <v>5</v>
      </c>
      <c r="J509" s="414">
        <v>0</v>
      </c>
      <c r="K509" s="414">
        <v>0</v>
      </c>
      <c r="L509" s="414">
        <v>0</v>
      </c>
      <c r="M509" s="414">
        <f t="shared" ref="M509:M524" si="4">SUM(E509:L509)</f>
        <v>32</v>
      </c>
      <c r="N509" s="414">
        <v>1</v>
      </c>
      <c r="O509" s="421">
        <f t="shared" ref="O509:O524" si="5">SUM(M509:N509)</f>
        <v>33</v>
      </c>
      <c r="P509" s="379">
        <v>0</v>
      </c>
      <c r="Q509" s="378">
        <v>0</v>
      </c>
      <c r="R509" s="382">
        <f t="shared" ref="R509:R524" si="6">SUM(P509:Q509)</f>
        <v>0</v>
      </c>
      <c r="S509" s="385">
        <f>+B509-M509-P509</f>
        <v>715</v>
      </c>
      <c r="T509" s="384">
        <f>+C509-N509-Q509</f>
        <v>31</v>
      </c>
      <c r="U509" s="386">
        <f>+S509+T509</f>
        <v>746</v>
      </c>
      <c r="V509" s="410">
        <v>543</v>
      </c>
      <c r="W509" s="285">
        <v>67</v>
      </c>
      <c r="X509" s="252"/>
      <c r="Y509" s="252"/>
      <c r="Z509" s="252"/>
      <c r="AA509" s="252"/>
      <c r="AB509" s="252"/>
      <c r="AC509" s="252"/>
      <c r="AD509" s="252"/>
      <c r="AE509" s="252"/>
      <c r="AF509" s="252"/>
      <c r="AG509" s="252"/>
      <c r="AH509" s="252"/>
      <c r="AI509" s="252"/>
    </row>
    <row r="510" spans="1:35" s="251" customFormat="1" ht="24" customHeight="1">
      <c r="A510" s="408" t="s">
        <v>255</v>
      </c>
      <c r="B510" s="363">
        <v>326</v>
      </c>
      <c r="C510" s="360">
        <v>309</v>
      </c>
      <c r="D510" s="367">
        <f t="shared" si="3"/>
        <v>635</v>
      </c>
      <c r="E510" s="416">
        <v>12</v>
      </c>
      <c r="F510" s="414">
        <v>221</v>
      </c>
      <c r="G510" s="414">
        <v>0</v>
      </c>
      <c r="H510" s="414">
        <v>0</v>
      </c>
      <c r="I510" s="414">
        <v>3</v>
      </c>
      <c r="J510" s="414">
        <v>0</v>
      </c>
      <c r="K510" s="414">
        <v>0</v>
      </c>
      <c r="L510" s="414">
        <v>0</v>
      </c>
      <c r="M510" s="414">
        <f t="shared" si="4"/>
        <v>236</v>
      </c>
      <c r="N510" s="414">
        <v>0</v>
      </c>
      <c r="O510" s="421">
        <f t="shared" si="5"/>
        <v>236</v>
      </c>
      <c r="P510" s="379">
        <v>0</v>
      </c>
      <c r="Q510" s="378">
        <v>1</v>
      </c>
      <c r="R510" s="382">
        <f t="shared" si="6"/>
        <v>1</v>
      </c>
      <c r="S510" s="385">
        <f t="shared" ref="S510" si="7">+B510-M510-P510</f>
        <v>90</v>
      </c>
      <c r="T510" s="384">
        <f t="shared" ref="T510" si="8">+C510-N510-Q510</f>
        <v>308</v>
      </c>
      <c r="U510" s="386">
        <f t="shared" ref="U510" si="9">+S510+T510</f>
        <v>398</v>
      </c>
      <c r="V510" s="410">
        <v>106</v>
      </c>
      <c r="W510" s="285">
        <v>4</v>
      </c>
      <c r="X510" s="252"/>
      <c r="Y510" s="252"/>
      <c r="Z510" s="252"/>
      <c r="AA510" s="252"/>
      <c r="AB510" s="252"/>
      <c r="AC510" s="252"/>
      <c r="AD510" s="252"/>
      <c r="AE510" s="252"/>
      <c r="AF510" s="252"/>
      <c r="AG510" s="252"/>
      <c r="AH510" s="252"/>
      <c r="AI510" s="252"/>
    </row>
    <row r="511" spans="1:35" s="251" customFormat="1" ht="24" customHeight="1">
      <c r="A511" s="408" t="s">
        <v>256</v>
      </c>
      <c r="B511" s="363">
        <v>287</v>
      </c>
      <c r="C511" s="360">
        <v>348</v>
      </c>
      <c r="D511" s="367">
        <f t="shared" si="3"/>
        <v>635</v>
      </c>
      <c r="E511" s="416">
        <v>6</v>
      </c>
      <c r="F511" s="414">
        <v>196</v>
      </c>
      <c r="G511" s="414">
        <v>0</v>
      </c>
      <c r="H511" s="414">
        <v>0</v>
      </c>
      <c r="I511" s="414">
        <v>6</v>
      </c>
      <c r="J511" s="414">
        <v>0</v>
      </c>
      <c r="K511" s="414">
        <v>0</v>
      </c>
      <c r="L511" s="414">
        <v>0</v>
      </c>
      <c r="M511" s="414">
        <f t="shared" si="4"/>
        <v>208</v>
      </c>
      <c r="N511" s="414">
        <v>1</v>
      </c>
      <c r="O511" s="421">
        <f t="shared" si="5"/>
        <v>209</v>
      </c>
      <c r="P511" s="379">
        <v>0</v>
      </c>
      <c r="Q511" s="378">
        <v>0</v>
      </c>
      <c r="R511" s="382">
        <f t="shared" si="6"/>
        <v>0</v>
      </c>
      <c r="S511" s="385">
        <f t="shared" ref="S511:S524" si="10">+B511-M511-P511</f>
        <v>79</v>
      </c>
      <c r="T511" s="384">
        <f t="shared" ref="T511:T524" si="11">+C511-N511-Q511</f>
        <v>347</v>
      </c>
      <c r="U511" s="386">
        <f t="shared" ref="U511:U524" si="12">+S511+T511</f>
        <v>426</v>
      </c>
      <c r="V511" s="410">
        <v>66</v>
      </c>
      <c r="W511" s="285">
        <v>5</v>
      </c>
      <c r="X511" s="252"/>
      <c r="Y511" s="252"/>
      <c r="Z511" s="252"/>
      <c r="AA511" s="252"/>
      <c r="AB511" s="252"/>
      <c r="AC511" s="252"/>
      <c r="AD511" s="252"/>
      <c r="AE511" s="252"/>
      <c r="AF511" s="252"/>
      <c r="AG511" s="252"/>
      <c r="AH511" s="252"/>
      <c r="AI511" s="252"/>
    </row>
    <row r="512" spans="1:35" s="251" customFormat="1" ht="24" customHeight="1">
      <c r="A512" s="408" t="s">
        <v>309</v>
      </c>
      <c r="B512" s="363">
        <v>152</v>
      </c>
      <c r="C512" s="360">
        <v>145</v>
      </c>
      <c r="D512" s="367">
        <f t="shared" si="3"/>
        <v>297</v>
      </c>
      <c r="E512" s="416">
        <v>3</v>
      </c>
      <c r="F512" s="414">
        <v>82</v>
      </c>
      <c r="G512" s="414">
        <v>0</v>
      </c>
      <c r="H512" s="414">
        <v>0</v>
      </c>
      <c r="I512" s="414">
        <v>0</v>
      </c>
      <c r="J512" s="414">
        <v>0</v>
      </c>
      <c r="K512" s="414">
        <v>0</v>
      </c>
      <c r="L512" s="414">
        <v>0</v>
      </c>
      <c r="M512" s="414">
        <f t="shared" si="4"/>
        <v>85</v>
      </c>
      <c r="N512" s="414">
        <v>38</v>
      </c>
      <c r="O512" s="421">
        <f t="shared" si="5"/>
        <v>123</v>
      </c>
      <c r="P512" s="379">
        <v>1</v>
      </c>
      <c r="Q512" s="378">
        <v>0</v>
      </c>
      <c r="R512" s="382">
        <f t="shared" si="6"/>
        <v>1</v>
      </c>
      <c r="S512" s="385">
        <f t="shared" si="10"/>
        <v>66</v>
      </c>
      <c r="T512" s="384">
        <f t="shared" si="11"/>
        <v>107</v>
      </c>
      <c r="U512" s="386">
        <f t="shared" si="12"/>
        <v>173</v>
      </c>
      <c r="V512" s="410">
        <v>60</v>
      </c>
      <c r="W512" s="285">
        <v>16</v>
      </c>
      <c r="X512" s="252"/>
      <c r="Y512" s="252"/>
      <c r="Z512" s="252"/>
      <c r="AA512" s="252"/>
      <c r="AB512" s="252"/>
      <c r="AC512" s="252"/>
      <c r="AD512" s="252"/>
      <c r="AE512" s="252"/>
      <c r="AF512" s="252"/>
      <c r="AG512" s="252"/>
      <c r="AH512" s="252"/>
      <c r="AI512" s="252"/>
    </row>
    <row r="513" spans="1:35" s="251" customFormat="1" ht="24" customHeight="1">
      <c r="A513" s="408" t="s">
        <v>310</v>
      </c>
      <c r="B513" s="363">
        <v>261</v>
      </c>
      <c r="C513" s="360">
        <v>85</v>
      </c>
      <c r="D513" s="367">
        <f t="shared" si="3"/>
        <v>346</v>
      </c>
      <c r="E513" s="416">
        <v>21</v>
      </c>
      <c r="F513" s="414">
        <v>21</v>
      </c>
      <c r="G513" s="414">
        <v>0</v>
      </c>
      <c r="H513" s="414">
        <v>0</v>
      </c>
      <c r="I513" s="414">
        <v>2</v>
      </c>
      <c r="J513" s="414">
        <v>0</v>
      </c>
      <c r="K513" s="414">
        <v>0</v>
      </c>
      <c r="L513" s="414">
        <v>0</v>
      </c>
      <c r="M513" s="414">
        <f t="shared" si="4"/>
        <v>44</v>
      </c>
      <c r="N513" s="414">
        <v>0</v>
      </c>
      <c r="O513" s="421">
        <f t="shared" si="5"/>
        <v>44</v>
      </c>
      <c r="P513" s="379">
        <v>0</v>
      </c>
      <c r="Q513" s="378">
        <v>0</v>
      </c>
      <c r="R513" s="382">
        <f t="shared" si="6"/>
        <v>0</v>
      </c>
      <c r="S513" s="385">
        <f t="shared" ref="S513:T519" si="13">+B513-M513-P513</f>
        <v>217</v>
      </c>
      <c r="T513" s="384">
        <f t="shared" si="13"/>
        <v>85</v>
      </c>
      <c r="U513" s="386">
        <f t="shared" ref="U513:U519" si="14">+S513+T513</f>
        <v>302</v>
      </c>
      <c r="V513" s="411">
        <v>198</v>
      </c>
      <c r="W513" s="293">
        <v>75</v>
      </c>
      <c r="X513" s="252"/>
      <c r="Y513" s="252"/>
      <c r="Z513" s="252"/>
      <c r="AA513" s="252"/>
      <c r="AB513" s="252"/>
      <c r="AC513" s="252"/>
      <c r="AD513" s="252"/>
      <c r="AE513" s="252"/>
      <c r="AF513" s="252"/>
      <c r="AG513" s="252"/>
      <c r="AH513" s="252"/>
      <c r="AI513" s="252"/>
    </row>
    <row r="514" spans="1:35" s="251" customFormat="1" ht="24" customHeight="1">
      <c r="A514" s="403" t="s">
        <v>228</v>
      </c>
      <c r="B514" s="363">
        <v>93</v>
      </c>
      <c r="C514" s="360">
        <v>29</v>
      </c>
      <c r="D514" s="367">
        <f t="shared" si="3"/>
        <v>122</v>
      </c>
      <c r="E514" s="416">
        <v>7</v>
      </c>
      <c r="F514" s="414">
        <v>6</v>
      </c>
      <c r="G514" s="414">
        <v>0</v>
      </c>
      <c r="H514" s="414">
        <v>0</v>
      </c>
      <c r="I514" s="414">
        <v>1</v>
      </c>
      <c r="J514" s="414">
        <v>0</v>
      </c>
      <c r="K514" s="414">
        <v>1</v>
      </c>
      <c r="L514" s="414">
        <v>0</v>
      </c>
      <c r="M514" s="414">
        <f t="shared" si="4"/>
        <v>15</v>
      </c>
      <c r="N514" s="414">
        <v>2</v>
      </c>
      <c r="O514" s="421">
        <f t="shared" si="5"/>
        <v>17</v>
      </c>
      <c r="P514" s="379">
        <v>0</v>
      </c>
      <c r="Q514" s="378">
        <v>0</v>
      </c>
      <c r="R514" s="382">
        <f t="shared" si="6"/>
        <v>0</v>
      </c>
      <c r="S514" s="385">
        <f t="shared" si="13"/>
        <v>78</v>
      </c>
      <c r="T514" s="384">
        <f t="shared" si="13"/>
        <v>27</v>
      </c>
      <c r="U514" s="386">
        <f t="shared" si="14"/>
        <v>105</v>
      </c>
      <c r="V514" s="411">
        <v>61</v>
      </c>
      <c r="W514" s="293">
        <v>27</v>
      </c>
      <c r="X514" s="252"/>
      <c r="Y514" s="252"/>
      <c r="Z514" s="252"/>
      <c r="AA514" s="252"/>
      <c r="AB514" s="252"/>
      <c r="AC514" s="252"/>
      <c r="AD514" s="252"/>
      <c r="AE514" s="252"/>
      <c r="AF514" s="252"/>
      <c r="AG514" s="252"/>
      <c r="AH514" s="252"/>
      <c r="AI514" s="252"/>
    </row>
    <row r="515" spans="1:35" s="251" customFormat="1" ht="24" customHeight="1">
      <c r="A515" s="408" t="s">
        <v>305</v>
      </c>
      <c r="B515" s="363">
        <v>58</v>
      </c>
      <c r="C515" s="360">
        <v>91</v>
      </c>
      <c r="D515" s="367">
        <f t="shared" si="3"/>
        <v>149</v>
      </c>
      <c r="E515" s="416">
        <v>2</v>
      </c>
      <c r="F515" s="414">
        <v>22</v>
      </c>
      <c r="G515" s="414">
        <v>0</v>
      </c>
      <c r="H515" s="414">
        <v>0</v>
      </c>
      <c r="I515" s="414">
        <v>0</v>
      </c>
      <c r="J515" s="414">
        <v>0</v>
      </c>
      <c r="K515" s="414">
        <v>0</v>
      </c>
      <c r="L515" s="414">
        <v>0</v>
      </c>
      <c r="M515" s="414">
        <f t="shared" si="4"/>
        <v>24</v>
      </c>
      <c r="N515" s="414">
        <v>0</v>
      </c>
      <c r="O515" s="421">
        <f t="shared" si="5"/>
        <v>24</v>
      </c>
      <c r="P515" s="379">
        <v>0</v>
      </c>
      <c r="Q515" s="378">
        <v>0</v>
      </c>
      <c r="R515" s="382">
        <f t="shared" si="6"/>
        <v>0</v>
      </c>
      <c r="S515" s="385">
        <f t="shared" si="13"/>
        <v>34</v>
      </c>
      <c r="T515" s="384">
        <f t="shared" si="13"/>
        <v>91</v>
      </c>
      <c r="U515" s="386">
        <f t="shared" si="14"/>
        <v>125</v>
      </c>
      <c r="V515" s="410">
        <v>44</v>
      </c>
      <c r="W515" s="285">
        <v>5</v>
      </c>
      <c r="X515" s="252"/>
      <c r="Y515" s="252"/>
      <c r="Z515" s="252"/>
      <c r="AA515" s="252"/>
      <c r="AB515" s="252"/>
      <c r="AC515" s="252"/>
      <c r="AD515" s="252"/>
      <c r="AE515" s="252"/>
      <c r="AF515" s="252"/>
      <c r="AG515" s="252"/>
      <c r="AH515" s="252"/>
      <c r="AI515" s="252"/>
    </row>
    <row r="516" spans="1:35" s="251" customFormat="1" ht="24" customHeight="1">
      <c r="A516" s="403" t="s">
        <v>226</v>
      </c>
      <c r="B516" s="363">
        <v>84</v>
      </c>
      <c r="C516" s="360">
        <v>36</v>
      </c>
      <c r="D516" s="367">
        <f t="shared" si="3"/>
        <v>120</v>
      </c>
      <c r="E516" s="416">
        <v>5</v>
      </c>
      <c r="F516" s="414">
        <v>46</v>
      </c>
      <c r="G516" s="414">
        <v>0</v>
      </c>
      <c r="H516" s="414">
        <v>0</v>
      </c>
      <c r="I516" s="414">
        <v>1</v>
      </c>
      <c r="J516" s="414">
        <v>0</v>
      </c>
      <c r="K516" s="414">
        <v>0</v>
      </c>
      <c r="L516" s="414">
        <v>0</v>
      </c>
      <c r="M516" s="414">
        <f t="shared" si="4"/>
        <v>52</v>
      </c>
      <c r="N516" s="414">
        <v>0</v>
      </c>
      <c r="O516" s="421">
        <f t="shared" si="5"/>
        <v>52</v>
      </c>
      <c r="P516" s="379">
        <v>0</v>
      </c>
      <c r="Q516" s="378">
        <v>0</v>
      </c>
      <c r="R516" s="382">
        <f t="shared" si="6"/>
        <v>0</v>
      </c>
      <c r="S516" s="385">
        <f t="shared" si="13"/>
        <v>32</v>
      </c>
      <c r="T516" s="384">
        <f t="shared" si="13"/>
        <v>36</v>
      </c>
      <c r="U516" s="386">
        <f t="shared" si="14"/>
        <v>68</v>
      </c>
      <c r="V516" s="411">
        <v>23</v>
      </c>
      <c r="W516" s="293">
        <v>0</v>
      </c>
      <c r="X516" s="252"/>
      <c r="Y516" s="252"/>
      <c r="Z516" s="252"/>
      <c r="AA516" s="252"/>
      <c r="AB516" s="252"/>
      <c r="AC516" s="252"/>
      <c r="AD516" s="252"/>
      <c r="AE516" s="252"/>
      <c r="AF516" s="252"/>
      <c r="AG516" s="252"/>
      <c r="AH516" s="252"/>
      <c r="AI516" s="252"/>
    </row>
    <row r="517" spans="1:35" s="251" customFormat="1" ht="24" customHeight="1">
      <c r="A517" s="403" t="s">
        <v>320</v>
      </c>
      <c r="B517" s="363">
        <v>118</v>
      </c>
      <c r="C517" s="360">
        <v>14</v>
      </c>
      <c r="D517" s="367">
        <f t="shared" si="3"/>
        <v>132</v>
      </c>
      <c r="E517" s="416">
        <v>0</v>
      </c>
      <c r="F517" s="414">
        <v>13</v>
      </c>
      <c r="G517" s="414">
        <v>0</v>
      </c>
      <c r="H517" s="414">
        <v>0</v>
      </c>
      <c r="I517" s="414">
        <v>4</v>
      </c>
      <c r="J517" s="414">
        <v>0</v>
      </c>
      <c r="K517" s="414">
        <v>0</v>
      </c>
      <c r="L517" s="414">
        <v>0</v>
      </c>
      <c r="M517" s="414">
        <f t="shared" si="4"/>
        <v>17</v>
      </c>
      <c r="N517" s="414">
        <v>2</v>
      </c>
      <c r="O517" s="421">
        <f t="shared" si="5"/>
        <v>19</v>
      </c>
      <c r="P517" s="379">
        <v>0</v>
      </c>
      <c r="Q517" s="378">
        <v>0</v>
      </c>
      <c r="R517" s="382">
        <f t="shared" si="6"/>
        <v>0</v>
      </c>
      <c r="S517" s="385">
        <f t="shared" si="13"/>
        <v>101</v>
      </c>
      <c r="T517" s="384">
        <f t="shared" si="13"/>
        <v>12</v>
      </c>
      <c r="U517" s="386">
        <f t="shared" si="14"/>
        <v>113</v>
      </c>
      <c r="V517" s="411">
        <v>68</v>
      </c>
      <c r="W517" s="293">
        <v>21</v>
      </c>
      <c r="X517" s="252"/>
      <c r="Y517" s="252"/>
      <c r="Z517" s="252"/>
      <c r="AA517" s="252"/>
      <c r="AB517" s="252"/>
      <c r="AC517" s="252"/>
      <c r="AD517" s="252"/>
      <c r="AE517" s="252"/>
      <c r="AF517" s="252"/>
      <c r="AG517" s="252"/>
      <c r="AH517" s="252"/>
      <c r="AI517" s="252"/>
    </row>
    <row r="518" spans="1:35" s="251" customFormat="1" ht="24" customHeight="1">
      <c r="A518" s="408" t="s">
        <v>237</v>
      </c>
      <c r="B518" s="363">
        <v>158</v>
      </c>
      <c r="C518" s="360">
        <v>68</v>
      </c>
      <c r="D518" s="367">
        <f t="shared" si="3"/>
        <v>226</v>
      </c>
      <c r="E518" s="416">
        <v>9</v>
      </c>
      <c r="F518" s="414">
        <v>22</v>
      </c>
      <c r="G518" s="414">
        <v>0</v>
      </c>
      <c r="H518" s="414">
        <v>0</v>
      </c>
      <c r="I518" s="414">
        <v>1</v>
      </c>
      <c r="J518" s="414">
        <v>0</v>
      </c>
      <c r="K518" s="414">
        <v>0</v>
      </c>
      <c r="L518" s="414">
        <v>0</v>
      </c>
      <c r="M518" s="414">
        <f t="shared" si="4"/>
        <v>32</v>
      </c>
      <c r="N518" s="414">
        <v>0</v>
      </c>
      <c r="O518" s="421">
        <f t="shared" si="5"/>
        <v>32</v>
      </c>
      <c r="P518" s="379">
        <v>1</v>
      </c>
      <c r="Q518" s="378">
        <v>0</v>
      </c>
      <c r="R518" s="382">
        <f t="shared" si="6"/>
        <v>1</v>
      </c>
      <c r="S518" s="385">
        <f t="shared" si="13"/>
        <v>125</v>
      </c>
      <c r="T518" s="384">
        <f t="shared" si="13"/>
        <v>68</v>
      </c>
      <c r="U518" s="386">
        <f t="shared" si="14"/>
        <v>193</v>
      </c>
      <c r="V518" s="410">
        <v>97</v>
      </c>
      <c r="W518" s="285">
        <v>43</v>
      </c>
      <c r="X518" s="252"/>
      <c r="Y518" s="252"/>
      <c r="Z518" s="252"/>
      <c r="AA518" s="252"/>
      <c r="AB518" s="252"/>
      <c r="AC518" s="252"/>
      <c r="AD518" s="252"/>
      <c r="AE518" s="252"/>
      <c r="AF518" s="252"/>
      <c r="AG518" s="252"/>
      <c r="AH518" s="252"/>
      <c r="AI518" s="252"/>
    </row>
    <row r="519" spans="1:35" s="251" customFormat="1" ht="24" customHeight="1">
      <c r="A519" s="403" t="s">
        <v>229</v>
      </c>
      <c r="B519" s="363">
        <v>151</v>
      </c>
      <c r="C519" s="360">
        <v>51</v>
      </c>
      <c r="D519" s="367">
        <f t="shared" si="3"/>
        <v>202</v>
      </c>
      <c r="E519" s="416">
        <v>1</v>
      </c>
      <c r="F519" s="414">
        <v>24</v>
      </c>
      <c r="G519" s="414">
        <v>0</v>
      </c>
      <c r="H519" s="414">
        <v>0</v>
      </c>
      <c r="I519" s="414">
        <v>3</v>
      </c>
      <c r="J519" s="414">
        <v>0</v>
      </c>
      <c r="K519" s="414">
        <v>0</v>
      </c>
      <c r="L519" s="414">
        <v>0</v>
      </c>
      <c r="M519" s="414">
        <f t="shared" si="4"/>
        <v>28</v>
      </c>
      <c r="N519" s="414">
        <v>2</v>
      </c>
      <c r="O519" s="421">
        <f t="shared" si="5"/>
        <v>30</v>
      </c>
      <c r="P519" s="379">
        <v>15</v>
      </c>
      <c r="Q519" s="378">
        <v>10</v>
      </c>
      <c r="R519" s="382">
        <f t="shared" si="6"/>
        <v>25</v>
      </c>
      <c r="S519" s="385">
        <f t="shared" si="13"/>
        <v>108</v>
      </c>
      <c r="T519" s="384">
        <f t="shared" si="13"/>
        <v>39</v>
      </c>
      <c r="U519" s="386">
        <f t="shared" si="14"/>
        <v>147</v>
      </c>
      <c r="V519" s="411">
        <v>167</v>
      </c>
      <c r="W519" s="293">
        <v>33</v>
      </c>
      <c r="X519" s="252"/>
      <c r="Y519" s="252"/>
      <c r="Z519" s="252"/>
      <c r="AA519" s="252"/>
      <c r="AB519" s="252"/>
      <c r="AC519" s="252"/>
      <c r="AD519" s="252"/>
      <c r="AE519" s="252"/>
      <c r="AF519" s="252"/>
      <c r="AG519" s="252"/>
      <c r="AH519" s="252"/>
      <c r="AI519" s="252"/>
    </row>
    <row r="520" spans="1:35" s="251" customFormat="1" ht="24" customHeight="1">
      <c r="A520" s="408" t="s">
        <v>227</v>
      </c>
      <c r="B520" s="363">
        <v>632</v>
      </c>
      <c r="C520" s="360">
        <v>75</v>
      </c>
      <c r="D520" s="367">
        <f t="shared" si="3"/>
        <v>707</v>
      </c>
      <c r="E520" s="416">
        <v>1</v>
      </c>
      <c r="F520" s="414">
        <v>49</v>
      </c>
      <c r="G520" s="414">
        <v>0</v>
      </c>
      <c r="H520" s="414">
        <v>0</v>
      </c>
      <c r="I520" s="414">
        <v>1</v>
      </c>
      <c r="J520" s="414">
        <v>0</v>
      </c>
      <c r="K520" s="414">
        <v>0</v>
      </c>
      <c r="L520" s="414">
        <v>0</v>
      </c>
      <c r="M520" s="414">
        <f t="shared" si="4"/>
        <v>51</v>
      </c>
      <c r="N520" s="414">
        <v>0</v>
      </c>
      <c r="O520" s="421">
        <f t="shared" si="5"/>
        <v>51</v>
      </c>
      <c r="P520" s="379">
        <v>0</v>
      </c>
      <c r="Q520" s="378">
        <v>0</v>
      </c>
      <c r="R520" s="382">
        <f t="shared" si="6"/>
        <v>0</v>
      </c>
      <c r="S520" s="385">
        <f t="shared" si="10"/>
        <v>581</v>
      </c>
      <c r="T520" s="384">
        <f t="shared" si="11"/>
        <v>75</v>
      </c>
      <c r="U520" s="386">
        <f t="shared" si="12"/>
        <v>656</v>
      </c>
      <c r="V520" s="410">
        <v>148</v>
      </c>
      <c r="W520" s="285">
        <v>27</v>
      </c>
      <c r="X520" s="252"/>
      <c r="Y520" s="252"/>
      <c r="Z520" s="252"/>
      <c r="AA520" s="252"/>
      <c r="AB520" s="252"/>
      <c r="AC520" s="252"/>
      <c r="AD520" s="252"/>
      <c r="AE520" s="252"/>
      <c r="AF520" s="252"/>
      <c r="AG520" s="252"/>
      <c r="AH520" s="252"/>
      <c r="AI520" s="252"/>
    </row>
    <row r="521" spans="1:35" s="251" customFormat="1" ht="24" customHeight="1">
      <c r="A521" s="408" t="s">
        <v>304</v>
      </c>
      <c r="B521" s="363">
        <v>122</v>
      </c>
      <c r="C521" s="360">
        <v>32</v>
      </c>
      <c r="D521" s="367">
        <f t="shared" si="3"/>
        <v>154</v>
      </c>
      <c r="E521" s="416">
        <v>2</v>
      </c>
      <c r="F521" s="414">
        <v>26</v>
      </c>
      <c r="G521" s="414">
        <v>0</v>
      </c>
      <c r="H521" s="414">
        <v>0</v>
      </c>
      <c r="I521" s="414">
        <v>1</v>
      </c>
      <c r="J521" s="414">
        <v>0</v>
      </c>
      <c r="K521" s="414">
        <v>0</v>
      </c>
      <c r="L521" s="414">
        <v>0</v>
      </c>
      <c r="M521" s="414">
        <f t="shared" si="4"/>
        <v>29</v>
      </c>
      <c r="N521" s="414">
        <v>2</v>
      </c>
      <c r="O521" s="421">
        <f t="shared" si="5"/>
        <v>31</v>
      </c>
      <c r="P521" s="379">
        <v>0</v>
      </c>
      <c r="Q521" s="378">
        <v>0</v>
      </c>
      <c r="R521" s="382">
        <f t="shared" si="6"/>
        <v>0</v>
      </c>
      <c r="S521" s="385">
        <f t="shared" si="10"/>
        <v>93</v>
      </c>
      <c r="T521" s="384">
        <f t="shared" si="11"/>
        <v>30</v>
      </c>
      <c r="U521" s="386">
        <f t="shared" si="12"/>
        <v>123</v>
      </c>
      <c r="V521" s="411">
        <v>108</v>
      </c>
      <c r="W521" s="293">
        <v>21</v>
      </c>
      <c r="X521" s="252"/>
      <c r="Y521" s="252"/>
      <c r="Z521" s="252"/>
      <c r="AA521" s="252"/>
      <c r="AB521" s="252"/>
      <c r="AC521" s="252"/>
      <c r="AD521" s="252"/>
      <c r="AE521" s="252"/>
      <c r="AF521" s="252"/>
      <c r="AG521" s="252"/>
      <c r="AH521" s="252"/>
      <c r="AI521" s="252"/>
    </row>
    <row r="522" spans="1:35" s="251" customFormat="1" ht="24" customHeight="1">
      <c r="A522" s="403" t="s">
        <v>322</v>
      </c>
      <c r="B522" s="363">
        <v>222</v>
      </c>
      <c r="C522" s="360">
        <v>11</v>
      </c>
      <c r="D522" s="367">
        <f t="shared" si="3"/>
        <v>233</v>
      </c>
      <c r="E522" s="416">
        <v>6</v>
      </c>
      <c r="F522" s="414">
        <v>21</v>
      </c>
      <c r="G522" s="414">
        <v>0</v>
      </c>
      <c r="H522" s="414">
        <v>0</v>
      </c>
      <c r="I522" s="414">
        <v>4</v>
      </c>
      <c r="J522" s="414">
        <v>0</v>
      </c>
      <c r="K522" s="414">
        <v>0</v>
      </c>
      <c r="L522" s="414">
        <v>0</v>
      </c>
      <c r="M522" s="414">
        <f t="shared" si="4"/>
        <v>31</v>
      </c>
      <c r="N522" s="414">
        <v>19</v>
      </c>
      <c r="O522" s="421">
        <f t="shared" si="5"/>
        <v>50</v>
      </c>
      <c r="P522" s="379">
        <v>1</v>
      </c>
      <c r="Q522" s="378">
        <v>0</v>
      </c>
      <c r="R522" s="382">
        <f t="shared" si="6"/>
        <v>1</v>
      </c>
      <c r="S522" s="385">
        <f t="shared" si="10"/>
        <v>190</v>
      </c>
      <c r="T522" s="384">
        <f t="shared" si="11"/>
        <v>-8</v>
      </c>
      <c r="U522" s="386">
        <f t="shared" si="12"/>
        <v>182</v>
      </c>
      <c r="V522" s="411">
        <v>108</v>
      </c>
      <c r="W522" s="293">
        <v>43</v>
      </c>
      <c r="X522" s="252"/>
      <c r="Y522" s="252"/>
      <c r="Z522" s="252"/>
      <c r="AA522" s="252"/>
      <c r="AB522" s="252"/>
      <c r="AC522" s="252"/>
      <c r="AD522" s="252"/>
      <c r="AE522" s="252"/>
      <c r="AF522" s="252"/>
      <c r="AG522" s="252"/>
      <c r="AH522" s="252"/>
      <c r="AI522" s="252"/>
    </row>
    <row r="523" spans="1:35" s="251" customFormat="1" ht="24" customHeight="1">
      <c r="A523" s="403" t="s">
        <v>230</v>
      </c>
      <c r="B523" s="363">
        <v>95</v>
      </c>
      <c r="C523" s="360">
        <v>31</v>
      </c>
      <c r="D523" s="367">
        <f t="shared" si="3"/>
        <v>126</v>
      </c>
      <c r="E523" s="416">
        <v>3</v>
      </c>
      <c r="F523" s="414">
        <v>23</v>
      </c>
      <c r="G523" s="414">
        <v>0</v>
      </c>
      <c r="H523" s="414">
        <v>0</v>
      </c>
      <c r="I523" s="414">
        <v>1</v>
      </c>
      <c r="J523" s="414">
        <v>0</v>
      </c>
      <c r="K523" s="414">
        <v>0</v>
      </c>
      <c r="L523" s="414">
        <v>0</v>
      </c>
      <c r="M523" s="414">
        <f t="shared" si="4"/>
        <v>27</v>
      </c>
      <c r="N523" s="414">
        <v>8</v>
      </c>
      <c r="O523" s="421">
        <f t="shared" si="5"/>
        <v>35</v>
      </c>
      <c r="P523" s="379">
        <v>1</v>
      </c>
      <c r="Q523" s="378">
        <v>1</v>
      </c>
      <c r="R523" s="382">
        <f t="shared" si="6"/>
        <v>2</v>
      </c>
      <c r="S523" s="385">
        <f t="shared" si="10"/>
        <v>67</v>
      </c>
      <c r="T523" s="384">
        <f t="shared" si="11"/>
        <v>22</v>
      </c>
      <c r="U523" s="386">
        <f t="shared" si="12"/>
        <v>89</v>
      </c>
      <c r="V523" s="411">
        <v>57</v>
      </c>
      <c r="W523" s="293">
        <v>41</v>
      </c>
      <c r="X523" s="252"/>
      <c r="Y523" s="252"/>
      <c r="Z523" s="252"/>
      <c r="AA523" s="252"/>
      <c r="AB523" s="252"/>
      <c r="AC523" s="252"/>
      <c r="AD523" s="252"/>
      <c r="AE523" s="252"/>
      <c r="AF523" s="252"/>
      <c r="AG523" s="252"/>
      <c r="AH523" s="252"/>
      <c r="AI523" s="252"/>
    </row>
    <row r="524" spans="1:35" s="251" customFormat="1" ht="24" customHeight="1" thickBot="1">
      <c r="A524" s="404" t="s">
        <v>264</v>
      </c>
      <c r="B524" s="364">
        <v>102</v>
      </c>
      <c r="C524" s="365">
        <v>21</v>
      </c>
      <c r="D524" s="368">
        <f t="shared" si="3"/>
        <v>123</v>
      </c>
      <c r="E524" s="418">
        <v>0</v>
      </c>
      <c r="F524" s="419">
        <v>25</v>
      </c>
      <c r="G524" s="419">
        <v>0</v>
      </c>
      <c r="H524" s="419">
        <v>0</v>
      </c>
      <c r="I524" s="419">
        <v>1</v>
      </c>
      <c r="J524" s="419">
        <v>0</v>
      </c>
      <c r="K524" s="419">
        <v>0</v>
      </c>
      <c r="L524" s="419">
        <v>0</v>
      </c>
      <c r="M524" s="419">
        <f t="shared" si="4"/>
        <v>26</v>
      </c>
      <c r="N524" s="419">
        <v>0</v>
      </c>
      <c r="O524" s="422">
        <f t="shared" si="5"/>
        <v>26</v>
      </c>
      <c r="P524" s="380">
        <v>1</v>
      </c>
      <c r="Q524" s="381">
        <v>0</v>
      </c>
      <c r="R524" s="383">
        <f t="shared" si="6"/>
        <v>1</v>
      </c>
      <c r="S524" s="387">
        <f t="shared" si="10"/>
        <v>75</v>
      </c>
      <c r="T524" s="388">
        <f t="shared" si="11"/>
        <v>21</v>
      </c>
      <c r="U524" s="389">
        <f t="shared" si="12"/>
        <v>96</v>
      </c>
      <c r="V524" s="412">
        <v>75</v>
      </c>
      <c r="W524" s="324">
        <v>18</v>
      </c>
      <c r="X524" s="252"/>
      <c r="Y524" s="252"/>
      <c r="Z524" s="252"/>
      <c r="AA524" s="252"/>
      <c r="AB524" s="252"/>
      <c r="AC524" s="252"/>
      <c r="AD524" s="252"/>
      <c r="AE524" s="252"/>
      <c r="AF524" s="252"/>
      <c r="AG524" s="252"/>
      <c r="AH524" s="252"/>
      <c r="AI524" s="252"/>
    </row>
    <row r="525" spans="1:35" s="43" customFormat="1" ht="12.75" customHeight="1">
      <c r="A525" s="516" t="s">
        <v>315</v>
      </c>
      <c r="B525" s="516"/>
      <c r="C525" s="516"/>
      <c r="D525" s="516"/>
      <c r="E525" s="516"/>
      <c r="F525" s="516"/>
      <c r="G525" s="516"/>
      <c r="H525" s="516"/>
      <c r="I525" s="516"/>
      <c r="J525" s="516"/>
      <c r="K525" s="516"/>
      <c r="L525" s="516"/>
      <c r="M525" s="516"/>
      <c r="N525" s="516"/>
      <c r="O525" s="516"/>
      <c r="P525" s="516"/>
      <c r="Q525" s="516"/>
      <c r="R525" s="516"/>
      <c r="S525" s="516"/>
      <c r="T525" s="516"/>
      <c r="U525" s="516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</row>
    <row r="526" spans="1:35" s="43" customFormat="1" ht="10.5" customHeight="1">
      <c r="A526" s="338" t="s">
        <v>325</v>
      </c>
      <c r="B526" s="250"/>
      <c r="C526" s="250"/>
      <c r="D526" s="250"/>
      <c r="E526" s="250"/>
      <c r="F526" s="250"/>
      <c r="G526" s="250"/>
      <c r="H526" s="250"/>
      <c r="I526" s="250"/>
      <c r="J526" s="250"/>
      <c r="K526" s="250"/>
      <c r="L526" s="250"/>
      <c r="M526" s="250"/>
      <c r="N526" s="250"/>
      <c r="O526" s="250"/>
      <c r="P526" s="250"/>
      <c r="Q526" s="250"/>
      <c r="R526" s="250"/>
      <c r="T526" s="44"/>
      <c r="U526" s="44"/>
      <c r="V526" s="250"/>
      <c r="W526" s="250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</row>
    <row r="527" spans="1:35" s="43" customFormat="1" ht="10.5" customHeight="1">
      <c r="A527" s="249"/>
      <c r="B527" s="250"/>
      <c r="C527" s="250"/>
      <c r="D527" s="250"/>
      <c r="E527" s="250"/>
      <c r="F527" s="250"/>
      <c r="G527" s="250"/>
      <c r="H527" s="250"/>
      <c r="I527" s="250"/>
      <c r="J527" s="250"/>
      <c r="K527" s="250"/>
      <c r="L527" s="250"/>
      <c r="M527" s="250"/>
      <c r="N527" s="250"/>
      <c r="O527" s="250"/>
      <c r="P527" s="250"/>
      <c r="Q527" s="250"/>
      <c r="R527" s="250"/>
      <c r="T527" s="44"/>
      <c r="U527" s="44"/>
      <c r="V527" s="250"/>
      <c r="W527" s="250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</row>
    <row r="528" spans="1:35" s="43" customFormat="1" ht="10.5" customHeight="1">
      <c r="A528" s="249"/>
      <c r="B528" s="250"/>
      <c r="C528" s="250"/>
      <c r="D528" s="250"/>
      <c r="E528" s="250"/>
      <c r="F528" s="250"/>
      <c r="G528" s="250"/>
      <c r="H528" s="250"/>
      <c r="I528" s="250"/>
      <c r="J528" s="250"/>
      <c r="K528" s="250"/>
      <c r="L528" s="250"/>
      <c r="M528" s="250"/>
      <c r="N528" s="250"/>
      <c r="O528" s="250"/>
      <c r="P528" s="250"/>
      <c r="Q528" s="250"/>
      <c r="R528" s="250"/>
      <c r="T528" s="44"/>
      <c r="U528" s="44"/>
      <c r="V528" s="250"/>
      <c r="W528" s="250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</row>
    <row r="529" spans="1:35" s="43" customFormat="1" ht="10.5" customHeight="1">
      <c r="A529" s="249"/>
      <c r="B529" s="250"/>
      <c r="C529" s="250"/>
      <c r="D529" s="250"/>
      <c r="E529" s="250"/>
      <c r="F529" s="250"/>
      <c r="G529" s="250"/>
      <c r="H529" s="250"/>
      <c r="I529" s="250"/>
      <c r="J529" s="250"/>
      <c r="K529" s="250"/>
      <c r="L529" s="250"/>
      <c r="M529" s="250"/>
      <c r="N529" s="250"/>
      <c r="O529" s="250"/>
      <c r="P529" s="250"/>
      <c r="Q529" s="250"/>
      <c r="R529" s="250"/>
      <c r="T529" s="44"/>
      <c r="U529" s="44"/>
      <c r="V529" s="250"/>
      <c r="W529" s="250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</row>
    <row r="530" spans="1:35" s="43" customFormat="1" ht="10.5" customHeight="1">
      <c r="A530" s="249"/>
      <c r="B530" s="250"/>
      <c r="C530" s="250"/>
      <c r="D530" s="250"/>
      <c r="E530" s="250"/>
      <c r="F530" s="250"/>
      <c r="G530" s="250"/>
      <c r="H530" s="250"/>
      <c r="I530" s="250"/>
      <c r="J530" s="250"/>
      <c r="K530" s="250"/>
      <c r="L530" s="250"/>
      <c r="M530" s="250"/>
      <c r="N530" s="250"/>
      <c r="O530" s="250"/>
      <c r="P530" s="250"/>
      <c r="Q530" s="250"/>
      <c r="R530" s="250"/>
      <c r="T530" s="44"/>
      <c r="U530" s="44"/>
      <c r="V530" s="250"/>
      <c r="W530" s="250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</row>
    <row r="531" spans="1:35" s="43" customFormat="1" ht="10.5" customHeight="1">
      <c r="A531" s="249"/>
      <c r="B531" s="250"/>
      <c r="C531" s="250"/>
      <c r="D531" s="250"/>
      <c r="E531" s="250"/>
      <c r="F531" s="250"/>
      <c r="G531" s="250"/>
      <c r="H531" s="250"/>
      <c r="I531" s="250"/>
      <c r="J531" s="250"/>
      <c r="K531" s="250"/>
      <c r="L531" s="250"/>
      <c r="M531" s="250"/>
      <c r="N531" s="250"/>
      <c r="O531" s="250"/>
      <c r="P531" s="250"/>
      <c r="Q531" s="250"/>
      <c r="R531" s="250"/>
      <c r="T531" s="44"/>
      <c r="U531" s="44"/>
      <c r="V531" s="250"/>
      <c r="W531" s="250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</row>
    <row r="532" spans="1:35" s="43" customFormat="1" ht="10.5" customHeight="1">
      <c r="A532" s="249"/>
      <c r="B532" s="250"/>
      <c r="C532" s="250"/>
      <c r="D532" s="250"/>
      <c r="E532" s="250"/>
      <c r="F532" s="250"/>
      <c r="G532" s="250"/>
      <c r="H532" s="250"/>
      <c r="I532" s="250"/>
      <c r="J532" s="250"/>
      <c r="K532" s="250"/>
      <c r="L532" s="250"/>
      <c r="M532" s="250"/>
      <c r="N532" s="250"/>
      <c r="O532" s="250"/>
      <c r="P532" s="250"/>
      <c r="Q532" s="250"/>
      <c r="R532" s="250"/>
      <c r="T532" s="44"/>
      <c r="U532" s="44"/>
      <c r="V532" s="250"/>
      <c r="W532" s="250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</row>
    <row r="533" spans="1:35" s="43" customFormat="1" ht="10.5" customHeight="1">
      <c r="A533" s="249"/>
      <c r="B533" s="250"/>
      <c r="C533" s="250"/>
      <c r="D533" s="250"/>
      <c r="E533" s="250"/>
      <c r="F533" s="250"/>
      <c r="G533" s="250"/>
      <c r="H533" s="250"/>
      <c r="I533" s="250"/>
      <c r="J533" s="250"/>
      <c r="K533" s="250"/>
      <c r="L533" s="250"/>
      <c r="M533" s="250"/>
      <c r="N533" s="250"/>
      <c r="O533" s="250"/>
      <c r="P533" s="250"/>
      <c r="Q533" s="250"/>
      <c r="R533" s="250"/>
      <c r="T533" s="44"/>
      <c r="U533" s="44"/>
      <c r="V533" s="250"/>
      <c r="W533" s="250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</row>
    <row r="534" spans="1:35" s="43" customFormat="1" ht="10.5" customHeight="1">
      <c r="A534" s="249"/>
      <c r="B534" s="250"/>
      <c r="C534" s="250"/>
      <c r="D534" s="250"/>
      <c r="E534" s="250"/>
      <c r="F534" s="250"/>
      <c r="G534" s="250"/>
      <c r="H534" s="250"/>
      <c r="I534" s="250"/>
      <c r="J534" s="250"/>
      <c r="K534" s="250"/>
      <c r="L534" s="250"/>
      <c r="M534" s="250"/>
      <c r="N534" s="250"/>
      <c r="O534" s="250"/>
      <c r="P534" s="250"/>
      <c r="Q534" s="250"/>
      <c r="R534" s="250"/>
      <c r="T534" s="44"/>
      <c r="U534" s="44"/>
      <c r="V534" s="250"/>
      <c r="W534" s="250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</row>
    <row r="535" spans="1:35" s="43" customFormat="1" ht="10.5" customHeight="1">
      <c r="A535" s="249"/>
      <c r="B535" s="250"/>
      <c r="C535" s="250"/>
      <c r="D535" s="250"/>
      <c r="E535" s="250"/>
      <c r="F535" s="250"/>
      <c r="G535" s="250"/>
      <c r="H535" s="250"/>
      <c r="I535" s="250"/>
      <c r="J535" s="250"/>
      <c r="K535" s="250"/>
      <c r="L535" s="250"/>
      <c r="M535" s="250"/>
      <c r="N535" s="250"/>
      <c r="O535" s="250"/>
      <c r="P535" s="250"/>
      <c r="Q535" s="250"/>
      <c r="R535" s="250"/>
      <c r="T535" s="44"/>
      <c r="U535" s="44"/>
      <c r="V535" s="250"/>
      <c r="W535" s="250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</row>
    <row r="536" spans="1:35" s="43" customFormat="1" ht="10.5" customHeight="1">
      <c r="A536" s="249"/>
      <c r="B536" s="250"/>
      <c r="C536" s="250"/>
      <c r="D536" s="250"/>
      <c r="E536" s="250"/>
      <c r="F536" s="250"/>
      <c r="G536" s="250"/>
      <c r="H536" s="250"/>
      <c r="I536" s="250"/>
      <c r="J536" s="250"/>
      <c r="K536" s="250"/>
      <c r="L536" s="250"/>
      <c r="M536" s="250"/>
      <c r="N536" s="250"/>
      <c r="O536" s="250"/>
      <c r="P536" s="250"/>
      <c r="Q536" s="250"/>
      <c r="R536" s="250"/>
      <c r="T536" s="44"/>
      <c r="U536" s="44"/>
      <c r="V536" s="250"/>
      <c r="W536" s="250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</row>
    <row r="537" spans="1:35" s="43" customFormat="1" ht="10.5" customHeight="1">
      <c r="A537" s="249"/>
      <c r="B537" s="250"/>
      <c r="C537" s="250"/>
      <c r="D537" s="250"/>
      <c r="E537" s="250"/>
      <c r="F537" s="250"/>
      <c r="G537" s="250"/>
      <c r="H537" s="250"/>
      <c r="I537" s="250"/>
      <c r="J537" s="250"/>
      <c r="K537" s="250"/>
      <c r="L537" s="250"/>
      <c r="M537" s="250"/>
      <c r="N537" s="250"/>
      <c r="O537" s="250"/>
      <c r="P537" s="250"/>
      <c r="Q537" s="250"/>
      <c r="R537" s="250"/>
      <c r="T537" s="44"/>
      <c r="U537" s="44"/>
      <c r="V537" s="250"/>
      <c r="W537" s="250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</row>
    <row r="538" spans="1:35" s="43" customFormat="1" ht="10.5" customHeight="1">
      <c r="A538" s="249"/>
      <c r="B538" s="250"/>
      <c r="C538" s="250"/>
      <c r="D538" s="250"/>
      <c r="E538" s="250"/>
      <c r="F538" s="250"/>
      <c r="G538" s="250"/>
      <c r="H538" s="250"/>
      <c r="I538" s="250"/>
      <c r="J538" s="250"/>
      <c r="K538" s="250"/>
      <c r="L538" s="250"/>
      <c r="M538" s="250"/>
      <c r="N538" s="250"/>
      <c r="O538" s="250"/>
      <c r="P538" s="250"/>
      <c r="Q538" s="250"/>
      <c r="R538" s="250"/>
      <c r="T538" s="44"/>
      <c r="U538" s="44"/>
      <c r="V538" s="250"/>
      <c r="W538" s="250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</row>
    <row r="539" spans="1:35" s="43" customFormat="1" ht="10.5" customHeight="1">
      <c r="A539" s="249"/>
      <c r="B539" s="250"/>
      <c r="C539" s="250"/>
      <c r="D539" s="250"/>
      <c r="E539" s="250"/>
      <c r="F539" s="250"/>
      <c r="G539" s="250"/>
      <c r="H539" s="250"/>
      <c r="I539" s="250"/>
      <c r="J539" s="250"/>
      <c r="K539" s="250"/>
      <c r="L539" s="250"/>
      <c r="M539" s="250"/>
      <c r="N539" s="250"/>
      <c r="O539" s="250"/>
      <c r="P539" s="250"/>
      <c r="Q539" s="250"/>
      <c r="R539" s="250"/>
      <c r="T539" s="44"/>
      <c r="U539" s="44"/>
      <c r="V539" s="250"/>
      <c r="W539" s="250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</row>
    <row r="540" spans="1:35" s="43" customFormat="1" ht="10.5" customHeight="1">
      <c r="A540" s="249"/>
      <c r="B540" s="250"/>
      <c r="C540" s="250"/>
      <c r="D540" s="250"/>
      <c r="E540" s="250"/>
      <c r="F540" s="250"/>
      <c r="G540" s="250"/>
      <c r="H540" s="250"/>
      <c r="I540" s="250"/>
      <c r="J540" s="250"/>
      <c r="K540" s="250"/>
      <c r="L540" s="250"/>
      <c r="M540" s="250"/>
      <c r="N540" s="250"/>
      <c r="O540" s="250"/>
      <c r="P540" s="250"/>
      <c r="Q540" s="250"/>
      <c r="R540" s="250"/>
      <c r="T540" s="44"/>
      <c r="U540" s="44"/>
      <c r="V540" s="250"/>
      <c r="W540" s="250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</row>
    <row r="541" spans="1:35" s="43" customFormat="1" ht="10.5" customHeight="1">
      <c r="A541" s="249"/>
      <c r="B541" s="250"/>
      <c r="C541" s="250"/>
      <c r="D541" s="250"/>
      <c r="E541" s="250"/>
      <c r="F541" s="250"/>
      <c r="G541" s="250"/>
      <c r="H541" s="250"/>
      <c r="I541" s="250"/>
      <c r="J541" s="250"/>
      <c r="K541" s="250"/>
      <c r="L541" s="250"/>
      <c r="M541" s="250"/>
      <c r="N541" s="250"/>
      <c r="O541" s="250"/>
      <c r="P541" s="250"/>
      <c r="Q541" s="250"/>
      <c r="R541" s="250"/>
      <c r="T541" s="44"/>
      <c r="U541" s="44"/>
      <c r="V541" s="250"/>
      <c r="W541" s="250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</row>
    <row r="542" spans="1:35" s="43" customFormat="1" ht="10.5" customHeight="1">
      <c r="A542" s="249"/>
      <c r="B542" s="250"/>
      <c r="C542" s="250"/>
      <c r="D542" s="250"/>
      <c r="E542" s="250"/>
      <c r="F542" s="250"/>
      <c r="G542" s="250"/>
      <c r="H542" s="250"/>
      <c r="I542" s="250"/>
      <c r="J542" s="250"/>
      <c r="K542" s="250"/>
      <c r="L542" s="250"/>
      <c r="M542" s="250"/>
      <c r="N542" s="250"/>
      <c r="O542" s="250"/>
      <c r="P542" s="250"/>
      <c r="Q542" s="250"/>
      <c r="R542" s="250"/>
      <c r="T542" s="44"/>
      <c r="U542" s="44"/>
      <c r="V542" s="250"/>
      <c r="W542" s="250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</row>
    <row r="543" spans="1:35" s="43" customFormat="1" ht="10.5" customHeight="1">
      <c r="A543" s="249"/>
      <c r="B543" s="250"/>
      <c r="C543" s="250"/>
      <c r="D543" s="250"/>
      <c r="E543" s="250"/>
      <c r="F543" s="250"/>
      <c r="G543" s="250"/>
      <c r="H543" s="250"/>
      <c r="I543" s="250"/>
      <c r="J543" s="250"/>
      <c r="K543" s="250"/>
      <c r="L543" s="250"/>
      <c r="M543" s="250"/>
      <c r="N543" s="250"/>
      <c r="O543" s="250"/>
      <c r="P543" s="250"/>
      <c r="Q543" s="250"/>
      <c r="R543" s="250"/>
      <c r="T543" s="44"/>
      <c r="U543" s="44"/>
      <c r="V543" s="250"/>
      <c r="W543" s="250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</row>
    <row r="544" spans="1:35" s="43" customFormat="1" ht="10.5" customHeight="1">
      <c r="A544" s="249"/>
      <c r="B544" s="250"/>
      <c r="C544" s="250"/>
      <c r="D544" s="250"/>
      <c r="E544" s="250"/>
      <c r="F544" s="250"/>
      <c r="G544" s="250"/>
      <c r="H544" s="250"/>
      <c r="I544" s="250"/>
      <c r="J544" s="250"/>
      <c r="K544" s="250"/>
      <c r="L544" s="250"/>
      <c r="M544" s="250"/>
      <c r="N544" s="250"/>
      <c r="O544" s="250"/>
      <c r="P544" s="250"/>
      <c r="Q544" s="250"/>
      <c r="R544" s="250"/>
      <c r="T544" s="44"/>
      <c r="U544" s="44"/>
      <c r="V544" s="250"/>
      <c r="W544" s="250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</row>
    <row r="545" spans="1:35" s="43" customFormat="1" ht="10.5" customHeight="1">
      <c r="A545" s="249"/>
      <c r="B545" s="250"/>
      <c r="C545" s="250"/>
      <c r="D545" s="250"/>
      <c r="E545" s="250"/>
      <c r="F545" s="250"/>
      <c r="G545" s="250"/>
      <c r="H545" s="250"/>
      <c r="I545" s="250"/>
      <c r="J545" s="250"/>
      <c r="K545" s="250"/>
      <c r="L545" s="250"/>
      <c r="M545" s="250"/>
      <c r="N545" s="250"/>
      <c r="O545" s="250"/>
      <c r="P545" s="250"/>
      <c r="Q545" s="250"/>
      <c r="R545" s="250"/>
      <c r="T545" s="44"/>
      <c r="U545" s="44"/>
      <c r="V545" s="250"/>
      <c r="W545" s="250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</row>
    <row r="546" spans="1:35" s="43" customFormat="1" ht="10.5" customHeight="1">
      <c r="A546" s="249"/>
      <c r="B546" s="250"/>
      <c r="C546" s="250"/>
      <c r="D546" s="250"/>
      <c r="E546" s="250"/>
      <c r="F546" s="250"/>
      <c r="G546" s="250"/>
      <c r="H546" s="250"/>
      <c r="I546" s="250"/>
      <c r="J546" s="250"/>
      <c r="K546" s="250"/>
      <c r="L546" s="250"/>
      <c r="M546" s="250"/>
      <c r="N546" s="250"/>
      <c r="O546" s="250"/>
      <c r="P546" s="250"/>
      <c r="Q546" s="250"/>
      <c r="R546" s="250"/>
      <c r="T546" s="44"/>
      <c r="U546" s="44"/>
      <c r="V546" s="250"/>
      <c r="W546" s="250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</row>
    <row r="547" spans="1:35" s="43" customFormat="1" ht="10.5" customHeight="1">
      <c r="A547" s="249"/>
      <c r="B547" s="250"/>
      <c r="C547" s="250"/>
      <c r="D547" s="250"/>
      <c r="E547" s="250"/>
      <c r="F547" s="250"/>
      <c r="G547" s="250"/>
      <c r="H547" s="250"/>
      <c r="I547" s="250"/>
      <c r="J547" s="250"/>
      <c r="K547" s="250"/>
      <c r="L547" s="250"/>
      <c r="M547" s="250"/>
      <c r="N547" s="250"/>
      <c r="O547" s="250"/>
      <c r="P547" s="250"/>
      <c r="Q547" s="250"/>
      <c r="R547" s="250"/>
      <c r="T547" s="44"/>
      <c r="U547" s="44"/>
      <c r="V547" s="250"/>
      <c r="W547" s="250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</row>
    <row r="548" spans="1:35" s="43" customFormat="1" ht="10.5" customHeight="1">
      <c r="A548" s="249"/>
      <c r="B548" s="250"/>
      <c r="C548" s="250"/>
      <c r="D548" s="250"/>
      <c r="E548" s="250"/>
      <c r="F548" s="250"/>
      <c r="G548" s="250"/>
      <c r="H548" s="250"/>
      <c r="I548" s="250"/>
      <c r="J548" s="250"/>
      <c r="K548" s="250"/>
      <c r="L548" s="250"/>
      <c r="M548" s="250"/>
      <c r="N548" s="250"/>
      <c r="O548" s="250"/>
      <c r="P548" s="250"/>
      <c r="Q548" s="250"/>
      <c r="R548" s="250"/>
      <c r="T548" s="44"/>
      <c r="U548" s="44"/>
      <c r="V548" s="250"/>
      <c r="W548" s="250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</row>
    <row r="549" spans="1:35" s="43" customFormat="1" ht="10.5" customHeight="1">
      <c r="A549" s="249"/>
      <c r="B549" s="250"/>
      <c r="C549" s="250"/>
      <c r="D549" s="250"/>
      <c r="E549" s="250"/>
      <c r="F549" s="250"/>
      <c r="G549" s="250"/>
      <c r="H549" s="250"/>
      <c r="I549" s="250"/>
      <c r="J549" s="250"/>
      <c r="K549" s="250"/>
      <c r="L549" s="250"/>
      <c r="M549" s="250"/>
      <c r="N549" s="250"/>
      <c r="O549" s="250"/>
      <c r="P549" s="250"/>
      <c r="Q549" s="250"/>
      <c r="R549" s="250"/>
      <c r="T549" s="44"/>
      <c r="U549" s="44"/>
      <c r="V549" s="250"/>
      <c r="W549" s="250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</row>
    <row r="550" spans="1:35" s="43" customFormat="1" ht="10.5" customHeight="1">
      <c r="A550" s="249"/>
      <c r="B550" s="250"/>
      <c r="C550" s="250"/>
      <c r="D550" s="250"/>
      <c r="E550" s="250"/>
      <c r="F550" s="250"/>
      <c r="G550" s="250"/>
      <c r="H550" s="250"/>
      <c r="I550" s="250"/>
      <c r="J550" s="250"/>
      <c r="K550" s="250"/>
      <c r="L550" s="250"/>
      <c r="M550" s="250"/>
      <c r="N550" s="250"/>
      <c r="O550" s="250"/>
      <c r="P550" s="250"/>
      <c r="Q550" s="250"/>
      <c r="R550" s="250"/>
      <c r="T550" s="44"/>
      <c r="U550" s="44"/>
      <c r="V550" s="250"/>
      <c r="W550" s="250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</row>
    <row r="551" spans="1:35" s="43" customFormat="1" ht="10.5" customHeight="1">
      <c r="A551" s="249"/>
      <c r="B551" s="250"/>
      <c r="C551" s="250"/>
      <c r="D551" s="250"/>
      <c r="E551" s="250"/>
      <c r="F551" s="250"/>
      <c r="G551" s="250"/>
      <c r="H551" s="250"/>
      <c r="I551" s="250"/>
      <c r="J551" s="250"/>
      <c r="K551" s="250"/>
      <c r="L551" s="250"/>
      <c r="M551" s="250"/>
      <c r="N551" s="250"/>
      <c r="O551" s="250"/>
      <c r="P551" s="250"/>
      <c r="Q551" s="250"/>
      <c r="R551" s="250"/>
      <c r="T551" s="44"/>
      <c r="U551" s="44"/>
      <c r="V551" s="250"/>
      <c r="W551" s="250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</row>
    <row r="552" spans="1:35" s="43" customFormat="1" ht="10.5" customHeight="1">
      <c r="A552" s="249"/>
      <c r="B552" s="250"/>
      <c r="C552" s="250"/>
      <c r="D552" s="250"/>
      <c r="E552" s="250"/>
      <c r="F552" s="250"/>
      <c r="G552" s="250"/>
      <c r="H552" s="250"/>
      <c r="I552" s="250"/>
      <c r="J552" s="250"/>
      <c r="K552" s="250"/>
      <c r="L552" s="250"/>
      <c r="M552" s="250"/>
      <c r="N552" s="250"/>
      <c r="O552" s="250"/>
      <c r="P552" s="250"/>
      <c r="Q552" s="250"/>
      <c r="R552" s="250"/>
      <c r="T552" s="44"/>
      <c r="U552" s="44"/>
      <c r="V552" s="250"/>
      <c r="W552" s="250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</row>
    <row r="553" spans="1:35" s="43" customFormat="1" ht="10.5" customHeight="1">
      <c r="A553" s="249"/>
      <c r="B553" s="250"/>
      <c r="C553" s="250"/>
      <c r="D553" s="250"/>
      <c r="E553" s="250"/>
      <c r="F553" s="250"/>
      <c r="G553" s="250"/>
      <c r="H553" s="250"/>
      <c r="I553" s="250"/>
      <c r="J553" s="250"/>
      <c r="K553" s="250"/>
      <c r="L553" s="250"/>
      <c r="M553" s="250"/>
      <c r="N553" s="250"/>
      <c r="O553" s="250"/>
      <c r="P553" s="250"/>
      <c r="Q553" s="250"/>
      <c r="R553" s="250"/>
      <c r="T553" s="44"/>
      <c r="U553" s="44"/>
      <c r="V553" s="250"/>
      <c r="W553" s="250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</row>
    <row r="554" spans="1:35" s="43" customFormat="1" ht="10.5" customHeight="1">
      <c r="A554" s="249"/>
      <c r="B554" s="250"/>
      <c r="C554" s="250"/>
      <c r="D554" s="250"/>
      <c r="E554" s="250"/>
      <c r="F554" s="250"/>
      <c r="G554" s="250"/>
      <c r="H554" s="250"/>
      <c r="I554" s="250"/>
      <c r="J554" s="250"/>
      <c r="K554" s="250"/>
      <c r="L554" s="250"/>
      <c r="M554" s="250"/>
      <c r="N554" s="250"/>
      <c r="O554" s="250"/>
      <c r="P554" s="250"/>
      <c r="Q554" s="250"/>
      <c r="R554" s="250"/>
      <c r="T554" s="44"/>
      <c r="U554" s="44"/>
      <c r="V554" s="250"/>
      <c r="W554" s="250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</row>
    <row r="555" spans="1:35" s="43" customFormat="1" ht="10.5" customHeight="1">
      <c r="A555" s="249"/>
      <c r="B555" s="250"/>
      <c r="C555" s="250"/>
      <c r="D555" s="250"/>
      <c r="E555" s="250"/>
      <c r="F555" s="250"/>
      <c r="G555" s="250"/>
      <c r="H555" s="250"/>
      <c r="I555" s="250"/>
      <c r="J555" s="250"/>
      <c r="K555" s="250"/>
      <c r="L555" s="250"/>
      <c r="M555" s="250"/>
      <c r="N555" s="250"/>
      <c r="O555" s="250"/>
      <c r="P555" s="250"/>
      <c r="Q555" s="250"/>
      <c r="R555" s="250"/>
      <c r="T555" s="44"/>
      <c r="U555" s="44"/>
      <c r="V555" s="250"/>
      <c r="W555" s="250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</row>
    <row r="556" spans="1:35" s="43" customFormat="1" ht="10.5" customHeight="1">
      <c r="A556" s="249"/>
      <c r="B556" s="250"/>
      <c r="C556" s="250"/>
      <c r="D556" s="250"/>
      <c r="E556" s="250"/>
      <c r="F556" s="250"/>
      <c r="G556" s="250"/>
      <c r="H556" s="250"/>
      <c r="I556" s="250"/>
      <c r="J556" s="250"/>
      <c r="K556" s="250"/>
      <c r="L556" s="250"/>
      <c r="M556" s="250"/>
      <c r="N556" s="250"/>
      <c r="O556" s="250"/>
      <c r="P556" s="250"/>
      <c r="Q556" s="250"/>
      <c r="R556" s="250"/>
      <c r="T556" s="44"/>
      <c r="U556" s="44"/>
      <c r="V556" s="250"/>
      <c r="W556" s="250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</row>
    <row r="557" spans="1:35" s="43" customFormat="1" ht="10.5" customHeight="1">
      <c r="A557" s="249"/>
      <c r="B557" s="250"/>
      <c r="C557" s="250"/>
      <c r="D557" s="250"/>
      <c r="E557" s="250"/>
      <c r="F557" s="250"/>
      <c r="G557" s="250"/>
      <c r="H557" s="250"/>
      <c r="I557" s="250"/>
      <c r="J557" s="250"/>
      <c r="K557" s="250"/>
      <c r="L557" s="250"/>
      <c r="M557" s="250"/>
      <c r="N557" s="250"/>
      <c r="O557" s="250"/>
      <c r="P557" s="250"/>
      <c r="Q557" s="250"/>
      <c r="R557" s="250"/>
      <c r="T557" s="44"/>
      <c r="U557" s="44"/>
      <c r="V557" s="250"/>
      <c r="W557" s="250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</row>
    <row r="558" spans="1:35" s="43" customFormat="1" ht="10.5" customHeight="1">
      <c r="A558" s="249"/>
      <c r="B558" s="250"/>
      <c r="C558" s="250"/>
      <c r="D558" s="250"/>
      <c r="E558" s="250"/>
      <c r="F558" s="250"/>
      <c r="G558" s="250"/>
      <c r="H558" s="250"/>
      <c r="I558" s="250"/>
      <c r="J558" s="250"/>
      <c r="K558" s="250"/>
      <c r="L558" s="250"/>
      <c r="M558" s="250"/>
      <c r="N558" s="250"/>
      <c r="O558" s="250"/>
      <c r="P558" s="250"/>
      <c r="Q558" s="250"/>
      <c r="R558" s="250"/>
      <c r="T558" s="44"/>
      <c r="U558" s="44"/>
      <c r="V558" s="250"/>
      <c r="W558" s="250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</row>
    <row r="559" spans="1:35" s="43" customFormat="1" ht="10.5" customHeight="1">
      <c r="A559" s="249"/>
      <c r="B559" s="250"/>
      <c r="C559" s="250"/>
      <c r="D559" s="250"/>
      <c r="E559" s="250"/>
      <c r="F559" s="250"/>
      <c r="G559" s="250"/>
      <c r="H559" s="250"/>
      <c r="I559" s="250"/>
      <c r="J559" s="250"/>
      <c r="K559" s="250"/>
      <c r="L559" s="250"/>
      <c r="M559" s="250"/>
      <c r="N559" s="250"/>
      <c r="O559" s="250"/>
      <c r="P559" s="250"/>
      <c r="Q559" s="250"/>
      <c r="R559" s="250"/>
      <c r="T559" s="44"/>
      <c r="U559" s="44"/>
      <c r="V559" s="250"/>
      <c r="W559" s="250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</row>
    <row r="560" spans="1:35" s="43" customFormat="1" ht="10.5" customHeight="1">
      <c r="A560" s="249"/>
      <c r="B560" s="250"/>
      <c r="C560" s="250"/>
      <c r="D560" s="250"/>
      <c r="E560" s="250"/>
      <c r="F560" s="250"/>
      <c r="G560" s="250"/>
      <c r="H560" s="250"/>
      <c r="I560" s="250"/>
      <c r="J560" s="250"/>
      <c r="K560" s="250"/>
      <c r="L560" s="250"/>
      <c r="M560" s="250"/>
      <c r="N560" s="250"/>
      <c r="O560" s="250"/>
      <c r="P560" s="250"/>
      <c r="Q560" s="250"/>
      <c r="R560" s="250"/>
      <c r="T560" s="44"/>
      <c r="U560" s="44"/>
      <c r="V560" s="250"/>
      <c r="W560" s="250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</row>
    <row r="561" spans="1:35" s="43" customFormat="1" ht="10.5" customHeight="1">
      <c r="A561" s="249"/>
      <c r="B561" s="250"/>
      <c r="C561" s="250"/>
      <c r="D561" s="250"/>
      <c r="E561" s="250"/>
      <c r="F561" s="250"/>
      <c r="G561" s="250"/>
      <c r="H561" s="250"/>
      <c r="I561" s="250"/>
      <c r="J561" s="250"/>
      <c r="K561" s="250"/>
      <c r="L561" s="250"/>
      <c r="M561" s="250"/>
      <c r="N561" s="250"/>
      <c r="O561" s="250"/>
      <c r="P561" s="250"/>
      <c r="Q561" s="250"/>
      <c r="R561" s="250"/>
      <c r="T561" s="44"/>
      <c r="U561" s="44"/>
      <c r="V561" s="250"/>
      <c r="W561" s="250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</row>
    <row r="562" spans="1:35" s="43" customFormat="1" ht="10.5" customHeight="1">
      <c r="A562" s="249"/>
      <c r="B562" s="250"/>
      <c r="C562" s="250"/>
      <c r="D562" s="250"/>
      <c r="E562" s="250"/>
      <c r="F562" s="250"/>
      <c r="G562" s="250"/>
      <c r="H562" s="250"/>
      <c r="I562" s="250"/>
      <c r="J562" s="250"/>
      <c r="K562" s="250"/>
      <c r="L562" s="250"/>
      <c r="M562" s="250"/>
      <c r="N562" s="250"/>
      <c r="O562" s="250"/>
      <c r="P562" s="250"/>
      <c r="Q562" s="250"/>
      <c r="R562" s="250"/>
      <c r="T562" s="44"/>
      <c r="U562" s="44"/>
      <c r="V562" s="250"/>
      <c r="W562" s="250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</row>
    <row r="563" spans="1:35" s="43" customFormat="1" ht="10.5" customHeight="1">
      <c r="A563" s="249"/>
      <c r="B563" s="250"/>
      <c r="C563" s="250"/>
      <c r="D563" s="250"/>
      <c r="E563" s="250"/>
      <c r="F563" s="250"/>
      <c r="G563" s="250"/>
      <c r="H563" s="250"/>
      <c r="I563" s="250"/>
      <c r="J563" s="250"/>
      <c r="K563" s="250"/>
      <c r="L563" s="250"/>
      <c r="M563" s="250"/>
      <c r="N563" s="250"/>
      <c r="O563" s="250"/>
      <c r="P563" s="250"/>
      <c r="Q563" s="250"/>
      <c r="R563" s="250"/>
      <c r="T563" s="44"/>
      <c r="U563" s="44"/>
      <c r="V563" s="250"/>
      <c r="W563" s="250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</row>
    <row r="564" spans="1:35" s="43" customFormat="1" ht="10.5" customHeight="1">
      <c r="A564" s="249"/>
      <c r="B564" s="250"/>
      <c r="C564" s="250"/>
      <c r="D564" s="250"/>
      <c r="E564" s="250"/>
      <c r="F564" s="250"/>
      <c r="G564" s="250"/>
      <c r="H564" s="250"/>
      <c r="I564" s="250"/>
      <c r="J564" s="250"/>
      <c r="K564" s="250"/>
      <c r="L564" s="250"/>
      <c r="M564" s="250"/>
      <c r="N564" s="250"/>
      <c r="O564" s="250"/>
      <c r="P564" s="250"/>
      <c r="Q564" s="250"/>
      <c r="R564" s="250"/>
      <c r="T564" s="44"/>
      <c r="U564" s="44"/>
      <c r="V564" s="250"/>
      <c r="W564" s="250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</row>
    <row r="565" spans="1:35" s="43" customFormat="1" ht="10.5" customHeight="1">
      <c r="A565" s="249"/>
      <c r="B565" s="250"/>
      <c r="C565" s="250"/>
      <c r="D565" s="250"/>
      <c r="E565" s="250"/>
      <c r="F565" s="250"/>
      <c r="G565" s="250"/>
      <c r="H565" s="250"/>
      <c r="I565" s="250"/>
      <c r="J565" s="250"/>
      <c r="K565" s="250"/>
      <c r="L565" s="250"/>
      <c r="M565" s="250"/>
      <c r="N565" s="250"/>
      <c r="O565" s="250"/>
      <c r="P565" s="250"/>
      <c r="Q565" s="250"/>
      <c r="R565" s="250"/>
      <c r="T565" s="44"/>
      <c r="U565" s="44"/>
      <c r="V565" s="250"/>
      <c r="W565" s="250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</row>
    <row r="566" spans="1:35" s="43" customFormat="1" ht="10.5" customHeight="1">
      <c r="A566" s="249"/>
      <c r="B566" s="250"/>
      <c r="C566" s="250"/>
      <c r="D566" s="250"/>
      <c r="E566" s="250"/>
      <c r="F566" s="250"/>
      <c r="G566" s="250"/>
      <c r="H566" s="250"/>
      <c r="I566" s="250"/>
      <c r="J566" s="250"/>
      <c r="K566" s="250"/>
      <c r="L566" s="250"/>
      <c r="M566" s="250"/>
      <c r="N566" s="250"/>
      <c r="O566" s="250"/>
      <c r="P566" s="250"/>
      <c r="Q566" s="250"/>
      <c r="R566" s="250"/>
      <c r="T566" s="44"/>
      <c r="U566" s="44"/>
      <c r="V566" s="250"/>
      <c r="W566" s="250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</row>
    <row r="567" spans="1:35" s="43" customFormat="1" ht="10.5" customHeight="1">
      <c r="A567" s="249"/>
      <c r="B567" s="250"/>
      <c r="C567" s="250"/>
      <c r="D567" s="250"/>
      <c r="E567" s="250"/>
      <c r="F567" s="250"/>
      <c r="G567" s="250"/>
      <c r="H567" s="250"/>
      <c r="I567" s="250"/>
      <c r="J567" s="250"/>
      <c r="K567" s="250"/>
      <c r="L567" s="250"/>
      <c r="M567" s="250"/>
      <c r="N567" s="250"/>
      <c r="O567" s="250"/>
      <c r="P567" s="250"/>
      <c r="Q567" s="250"/>
      <c r="R567" s="250"/>
      <c r="T567" s="44"/>
      <c r="U567" s="44"/>
      <c r="V567" s="250"/>
      <c r="W567" s="250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</row>
    <row r="568" spans="1:35" s="43" customFormat="1" ht="10.5" customHeight="1">
      <c r="A568" s="249"/>
      <c r="B568" s="250"/>
      <c r="C568" s="250"/>
      <c r="D568" s="250"/>
      <c r="E568" s="250"/>
      <c r="F568" s="250"/>
      <c r="G568" s="250"/>
      <c r="H568" s="250"/>
      <c r="I568" s="250"/>
      <c r="J568" s="250"/>
      <c r="K568" s="250"/>
      <c r="L568" s="250"/>
      <c r="M568" s="250"/>
      <c r="N568" s="250"/>
      <c r="O568" s="250"/>
      <c r="P568" s="250"/>
      <c r="Q568" s="250"/>
      <c r="R568" s="250"/>
      <c r="T568" s="44"/>
      <c r="U568" s="44"/>
      <c r="V568" s="250"/>
      <c r="W568" s="250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</row>
    <row r="569" spans="1:35" s="43" customFormat="1" ht="10.5" customHeight="1">
      <c r="A569" s="249"/>
      <c r="B569" s="250"/>
      <c r="C569" s="250"/>
      <c r="D569" s="250"/>
      <c r="E569" s="250"/>
      <c r="F569" s="250"/>
      <c r="G569" s="250"/>
      <c r="H569" s="250"/>
      <c r="I569" s="250"/>
      <c r="J569" s="250"/>
      <c r="K569" s="250"/>
      <c r="L569" s="250"/>
      <c r="M569" s="250"/>
      <c r="N569" s="250"/>
      <c r="O569" s="250"/>
      <c r="P569" s="250"/>
      <c r="Q569" s="250"/>
      <c r="R569" s="250"/>
      <c r="T569" s="44"/>
      <c r="U569" s="44"/>
      <c r="V569" s="250"/>
      <c r="W569" s="250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</row>
    <row r="570" spans="1:35" s="43" customFormat="1" ht="10.5" customHeight="1">
      <c r="A570" s="249"/>
      <c r="B570" s="250"/>
      <c r="C570" s="250"/>
      <c r="D570" s="250"/>
      <c r="E570" s="250"/>
      <c r="F570" s="250"/>
      <c r="G570" s="250"/>
      <c r="H570" s="250"/>
      <c r="I570" s="250"/>
      <c r="J570" s="250"/>
      <c r="K570" s="250"/>
      <c r="L570" s="250"/>
      <c r="M570" s="250"/>
      <c r="N570" s="250"/>
      <c r="O570" s="250"/>
      <c r="P570" s="250"/>
      <c r="Q570" s="250"/>
      <c r="R570" s="250"/>
      <c r="T570" s="44"/>
      <c r="U570" s="44"/>
      <c r="V570" s="250"/>
      <c r="W570" s="250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</row>
    <row r="571" spans="1:35" s="43" customFormat="1" ht="10.5" customHeight="1">
      <c r="A571" s="249"/>
      <c r="B571" s="250"/>
      <c r="C571" s="250"/>
      <c r="D571" s="250"/>
      <c r="E571" s="250"/>
      <c r="F571" s="250"/>
      <c r="G571" s="250"/>
      <c r="H571" s="250"/>
      <c r="I571" s="250"/>
      <c r="J571" s="250"/>
      <c r="K571" s="250"/>
      <c r="L571" s="250"/>
      <c r="M571" s="250"/>
      <c r="N571" s="250"/>
      <c r="O571" s="250"/>
      <c r="P571" s="250"/>
      <c r="Q571" s="250"/>
      <c r="R571" s="250"/>
      <c r="T571" s="44"/>
      <c r="U571" s="44"/>
      <c r="V571" s="250"/>
      <c r="W571" s="250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</row>
    <row r="572" spans="1:35" s="43" customFormat="1" ht="10.5" customHeight="1">
      <c r="A572" s="249"/>
      <c r="B572" s="250"/>
      <c r="C572" s="250"/>
      <c r="D572" s="250"/>
      <c r="E572" s="250"/>
      <c r="F572" s="250"/>
      <c r="G572" s="250"/>
      <c r="H572" s="250"/>
      <c r="I572" s="250"/>
      <c r="J572" s="250"/>
      <c r="K572" s="250"/>
      <c r="L572" s="250"/>
      <c r="M572" s="250"/>
      <c r="N572" s="250"/>
      <c r="O572" s="250"/>
      <c r="P572" s="250"/>
      <c r="Q572" s="250"/>
      <c r="R572" s="250"/>
      <c r="T572" s="44"/>
      <c r="U572" s="44"/>
      <c r="V572" s="250"/>
      <c r="W572" s="250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</row>
    <row r="573" spans="1:35" s="43" customFormat="1" ht="10.5" customHeight="1">
      <c r="A573" s="249"/>
      <c r="B573" s="250"/>
      <c r="C573" s="250"/>
      <c r="D573" s="250"/>
      <c r="E573" s="250"/>
      <c r="F573" s="250"/>
      <c r="G573" s="250"/>
      <c r="H573" s="250"/>
      <c r="I573" s="250"/>
      <c r="J573" s="250"/>
      <c r="K573" s="250"/>
      <c r="L573" s="250"/>
      <c r="M573" s="250"/>
      <c r="N573" s="250"/>
      <c r="O573" s="250"/>
      <c r="P573" s="250"/>
      <c r="Q573" s="250"/>
      <c r="R573" s="250"/>
      <c r="T573" s="44"/>
      <c r="U573" s="44"/>
      <c r="V573" s="250"/>
      <c r="W573" s="250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</row>
    <row r="574" spans="1:35" s="43" customFormat="1" ht="10.5" customHeight="1">
      <c r="A574" s="249"/>
      <c r="B574" s="250"/>
      <c r="C574" s="250"/>
      <c r="D574" s="250"/>
      <c r="E574" s="250"/>
      <c r="F574" s="250"/>
      <c r="G574" s="250"/>
      <c r="H574" s="250"/>
      <c r="I574" s="250"/>
      <c r="J574" s="250"/>
      <c r="K574" s="250"/>
      <c r="L574" s="250"/>
      <c r="M574" s="250"/>
      <c r="N574" s="250"/>
      <c r="O574" s="250"/>
      <c r="P574" s="250"/>
      <c r="Q574" s="250"/>
      <c r="R574" s="250"/>
      <c r="T574" s="44"/>
      <c r="U574" s="44"/>
      <c r="V574" s="250"/>
      <c r="W574" s="250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</row>
    <row r="575" spans="1:35" s="43" customFormat="1" ht="10.5" customHeight="1">
      <c r="A575" s="249"/>
      <c r="B575" s="250"/>
      <c r="C575" s="250"/>
      <c r="D575" s="250"/>
      <c r="E575" s="250"/>
      <c r="F575" s="250"/>
      <c r="G575" s="250"/>
      <c r="H575" s="250"/>
      <c r="I575" s="250"/>
      <c r="J575" s="250"/>
      <c r="K575" s="250"/>
      <c r="L575" s="250"/>
      <c r="M575" s="250"/>
      <c r="N575" s="250"/>
      <c r="O575" s="250"/>
      <c r="P575" s="250"/>
      <c r="Q575" s="250"/>
      <c r="R575" s="250"/>
      <c r="T575" s="44"/>
      <c r="U575" s="44"/>
      <c r="V575" s="250"/>
      <c r="W575" s="250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</row>
    <row r="576" spans="1:35" s="43" customFormat="1" ht="10.5" customHeight="1">
      <c r="A576" s="249"/>
      <c r="B576" s="250"/>
      <c r="C576" s="250"/>
      <c r="D576" s="250"/>
      <c r="E576" s="250"/>
      <c r="F576" s="250"/>
      <c r="G576" s="250"/>
      <c r="H576" s="250"/>
      <c r="I576" s="250"/>
      <c r="J576" s="250"/>
      <c r="K576" s="250"/>
      <c r="L576" s="250"/>
      <c r="M576" s="250"/>
      <c r="N576" s="250"/>
      <c r="O576" s="250"/>
      <c r="P576" s="250"/>
      <c r="Q576" s="250"/>
      <c r="R576" s="250"/>
      <c r="T576" s="44"/>
      <c r="U576" s="44"/>
      <c r="V576" s="250"/>
      <c r="W576" s="250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</row>
    <row r="577" spans="1:35" s="43" customFormat="1" ht="10.5" customHeight="1">
      <c r="A577" s="249"/>
      <c r="B577" s="250"/>
      <c r="C577" s="250"/>
      <c r="D577" s="250"/>
      <c r="E577" s="250"/>
      <c r="F577" s="250"/>
      <c r="G577" s="250"/>
      <c r="H577" s="250"/>
      <c r="I577" s="250"/>
      <c r="J577" s="250"/>
      <c r="K577" s="250"/>
      <c r="L577" s="250"/>
      <c r="M577" s="250"/>
      <c r="N577" s="250"/>
      <c r="O577" s="250"/>
      <c r="P577" s="250"/>
      <c r="Q577" s="250"/>
      <c r="R577" s="250"/>
      <c r="T577" s="44"/>
      <c r="U577" s="44"/>
      <c r="V577" s="250"/>
      <c r="W577" s="250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</row>
    <row r="578" spans="1:35" s="43" customFormat="1" ht="10.5" customHeight="1">
      <c r="A578" s="249"/>
      <c r="B578" s="250"/>
      <c r="C578" s="250"/>
      <c r="D578" s="250"/>
      <c r="E578" s="250"/>
      <c r="F578" s="250"/>
      <c r="G578" s="250"/>
      <c r="H578" s="250"/>
      <c r="I578" s="250"/>
      <c r="J578" s="250"/>
      <c r="K578" s="250"/>
      <c r="L578" s="250"/>
      <c r="M578" s="250"/>
      <c r="N578" s="250"/>
      <c r="O578" s="250"/>
      <c r="P578" s="250"/>
      <c r="Q578" s="250"/>
      <c r="R578" s="250"/>
      <c r="T578" s="44"/>
      <c r="U578" s="44"/>
      <c r="V578" s="250"/>
      <c r="W578" s="250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</row>
    <row r="579" spans="1:35" s="43" customFormat="1" ht="10.5" customHeight="1">
      <c r="A579" s="249"/>
      <c r="B579" s="250"/>
      <c r="C579" s="250"/>
      <c r="D579" s="250"/>
      <c r="E579" s="250"/>
      <c r="F579" s="250"/>
      <c r="G579" s="250"/>
      <c r="H579" s="250"/>
      <c r="I579" s="250"/>
      <c r="J579" s="250"/>
      <c r="K579" s="250"/>
      <c r="L579" s="250"/>
      <c r="M579" s="250"/>
      <c r="N579" s="250"/>
      <c r="O579" s="250"/>
      <c r="P579" s="250"/>
      <c r="Q579" s="250"/>
      <c r="R579" s="250"/>
      <c r="T579" s="44"/>
      <c r="U579" s="44"/>
      <c r="V579" s="250"/>
      <c r="W579" s="250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</row>
    <row r="580" spans="1:35" s="255" customFormat="1" ht="23.25" customHeight="1">
      <c r="A580" s="517" t="s">
        <v>314</v>
      </c>
      <c r="B580" s="518"/>
      <c r="C580" s="518"/>
      <c r="D580" s="518"/>
      <c r="E580" s="518"/>
      <c r="F580" s="518"/>
      <c r="G580" s="518"/>
      <c r="H580" s="518"/>
      <c r="I580" s="518"/>
      <c r="J580" s="518"/>
      <c r="K580" s="518"/>
      <c r="L580" s="518"/>
      <c r="M580" s="518"/>
      <c r="N580" s="518"/>
      <c r="O580" s="518"/>
      <c r="P580" s="518"/>
      <c r="Q580" s="518"/>
      <c r="R580" s="518"/>
      <c r="S580" s="518"/>
      <c r="T580" s="518"/>
      <c r="U580" s="518"/>
      <c r="V580" s="518"/>
      <c r="W580" s="519"/>
    </row>
    <row r="581" spans="1:35" ht="5.0999999999999996" customHeight="1" thickBot="1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43"/>
      <c r="V581" s="52"/>
      <c r="W581" s="52"/>
    </row>
    <row r="582" spans="1:35" ht="30.75" customHeight="1">
      <c r="A582" s="573" t="s">
        <v>164</v>
      </c>
      <c r="B582" s="548" t="s">
        <v>49</v>
      </c>
      <c r="C582" s="538"/>
      <c r="D582" s="549" t="s">
        <v>175</v>
      </c>
      <c r="E582" s="606" t="s">
        <v>185</v>
      </c>
      <c r="F582" s="593" t="s">
        <v>177</v>
      </c>
      <c r="G582" s="593" t="s">
        <v>178</v>
      </c>
      <c r="H582" s="593" t="s">
        <v>179</v>
      </c>
      <c r="I582" s="593" t="s">
        <v>186</v>
      </c>
      <c r="J582" s="593" t="s">
        <v>162</v>
      </c>
      <c r="K582" s="593"/>
      <c r="L582" s="593"/>
      <c r="M582" s="593" t="s">
        <v>184</v>
      </c>
      <c r="N582" s="593"/>
      <c r="O582" s="600" t="s">
        <v>155</v>
      </c>
      <c r="P582" s="532" t="s">
        <v>176</v>
      </c>
      <c r="Q582" s="533"/>
      <c r="R582" s="542" t="s">
        <v>183</v>
      </c>
      <c r="S582" s="544" t="s">
        <v>165</v>
      </c>
      <c r="T582" s="545"/>
      <c r="U582" s="520" t="s">
        <v>316</v>
      </c>
      <c r="V582" s="539" t="s">
        <v>243</v>
      </c>
      <c r="W582" s="533"/>
    </row>
    <row r="583" spans="1:35" ht="21.75" customHeight="1">
      <c r="A583" s="574"/>
      <c r="B583" s="272" t="s">
        <v>173</v>
      </c>
      <c r="C583" s="269" t="s">
        <v>154</v>
      </c>
      <c r="D583" s="550"/>
      <c r="E583" s="607"/>
      <c r="F583" s="605"/>
      <c r="G583" s="605"/>
      <c r="H583" s="605"/>
      <c r="I583" s="605"/>
      <c r="J583" s="270" t="s">
        <v>180</v>
      </c>
      <c r="K583" s="270" t="s">
        <v>181</v>
      </c>
      <c r="L583" s="270" t="s">
        <v>182</v>
      </c>
      <c r="M583" s="270" t="s">
        <v>173</v>
      </c>
      <c r="N583" s="270" t="s">
        <v>154</v>
      </c>
      <c r="O583" s="610"/>
      <c r="P583" s="320" t="s">
        <v>173</v>
      </c>
      <c r="Q583" s="321" t="s">
        <v>154</v>
      </c>
      <c r="R583" s="543"/>
      <c r="S583" s="318" t="s">
        <v>174</v>
      </c>
      <c r="T583" s="319" t="s">
        <v>154</v>
      </c>
      <c r="U583" s="521"/>
      <c r="V583" s="392" t="s">
        <v>244</v>
      </c>
      <c r="W583" s="268" t="s">
        <v>245</v>
      </c>
    </row>
    <row r="584" spans="1:35" ht="12.75" customHeight="1">
      <c r="A584" s="575"/>
      <c r="B584" s="273" t="s">
        <v>82</v>
      </c>
      <c r="C584" s="265" t="s">
        <v>166</v>
      </c>
      <c r="D584" s="265" t="s">
        <v>167</v>
      </c>
      <c r="E584" s="361" t="s">
        <v>87</v>
      </c>
      <c r="F584" s="359" t="s">
        <v>79</v>
      </c>
      <c r="G584" s="359" t="s">
        <v>80</v>
      </c>
      <c r="H584" s="359" t="s">
        <v>153</v>
      </c>
      <c r="I584" s="359" t="s">
        <v>161</v>
      </c>
      <c r="J584" s="359" t="s">
        <v>163</v>
      </c>
      <c r="K584" s="359" t="s">
        <v>83</v>
      </c>
      <c r="L584" s="359" t="s">
        <v>187</v>
      </c>
      <c r="M584" s="359" t="s">
        <v>188</v>
      </c>
      <c r="N584" s="359" t="s">
        <v>81</v>
      </c>
      <c r="O584" s="366" t="s">
        <v>189</v>
      </c>
      <c r="P584" s="361" t="s">
        <v>85</v>
      </c>
      <c r="Q584" s="359" t="s">
        <v>190</v>
      </c>
      <c r="R584" s="366" t="s">
        <v>191</v>
      </c>
      <c r="S584" s="361" t="s">
        <v>192</v>
      </c>
      <c r="T584" s="359" t="s">
        <v>193</v>
      </c>
      <c r="U584" s="362" t="s">
        <v>194</v>
      </c>
      <c r="V584" s="265" t="s">
        <v>85</v>
      </c>
      <c r="W584" s="274" t="s">
        <v>190</v>
      </c>
    </row>
    <row r="585" spans="1:35" ht="24" customHeight="1">
      <c r="A585" s="289" t="s">
        <v>238</v>
      </c>
      <c r="B585" s="275">
        <f>SUM(B586:B588)</f>
        <v>24</v>
      </c>
      <c r="C585" s="259">
        <f t="shared" ref="C585:D585" si="15">SUM(C586:C588)</f>
        <v>0</v>
      </c>
      <c r="D585" s="340">
        <f t="shared" si="15"/>
        <v>93</v>
      </c>
      <c r="E585" s="415">
        <f>SUM(E586:E588)</f>
        <v>5</v>
      </c>
      <c r="F585" s="413">
        <f>SUM(F586:F588)</f>
        <v>0</v>
      </c>
      <c r="G585" s="413">
        <f t="shared" ref="G585:O585" si="16">SUM(G586:G588)</f>
        <v>0</v>
      </c>
      <c r="H585" s="413">
        <f t="shared" si="16"/>
        <v>0</v>
      </c>
      <c r="I585" s="413">
        <f t="shared" si="16"/>
        <v>0</v>
      </c>
      <c r="J585" s="413">
        <f t="shared" si="16"/>
        <v>0</v>
      </c>
      <c r="K585" s="413">
        <f t="shared" si="16"/>
        <v>0</v>
      </c>
      <c r="L585" s="413">
        <f t="shared" si="16"/>
        <v>0</v>
      </c>
      <c r="M585" s="413">
        <f>SUM(M586:M588)</f>
        <v>5</v>
      </c>
      <c r="N585" s="413">
        <f t="shared" si="16"/>
        <v>0</v>
      </c>
      <c r="O585" s="330">
        <f t="shared" si="16"/>
        <v>68</v>
      </c>
      <c r="P585" s="282">
        <f>SUM(P586:P588)</f>
        <v>1</v>
      </c>
      <c r="Q585" s="377">
        <f t="shared" ref="Q585:R585" si="17">SUM(Q586:Q588)</f>
        <v>1</v>
      </c>
      <c r="R585" s="333">
        <f t="shared" si="17"/>
        <v>2</v>
      </c>
      <c r="S585" s="347">
        <f>SUM(S586:S588)</f>
        <v>18</v>
      </c>
      <c r="T585" s="348">
        <f t="shared" ref="T585:U585" si="18">SUM(T586:T588)</f>
        <v>-1</v>
      </c>
      <c r="U585" s="335">
        <f t="shared" si="18"/>
        <v>17</v>
      </c>
      <c r="V585" s="260">
        <f>SUM(V586:V588)</f>
        <v>92</v>
      </c>
      <c r="W585" s="260">
        <f>SUM(W586:W588)</f>
        <v>9</v>
      </c>
    </row>
    <row r="586" spans="1:35" s="251" customFormat="1" ht="19.5" customHeight="1">
      <c r="A586" s="290" t="s">
        <v>323</v>
      </c>
      <c r="B586" s="277">
        <v>9</v>
      </c>
      <c r="C586" s="257">
        <v>0</v>
      </c>
      <c r="D586" s="423">
        <v>39</v>
      </c>
      <c r="E586" s="416">
        <v>3</v>
      </c>
      <c r="F586" s="414">
        <v>0</v>
      </c>
      <c r="G586" s="414">
        <v>0</v>
      </c>
      <c r="H586" s="414">
        <v>0</v>
      </c>
      <c r="I586" s="414">
        <v>0</v>
      </c>
      <c r="J586" s="414">
        <v>0</v>
      </c>
      <c r="K586" s="414">
        <v>0</v>
      </c>
      <c r="L586" s="414">
        <v>0</v>
      </c>
      <c r="M586" s="414">
        <f>SUM(E586:L586)</f>
        <v>3</v>
      </c>
      <c r="N586" s="414">
        <v>0</v>
      </c>
      <c r="O586" s="421">
        <v>33</v>
      </c>
      <c r="P586" s="379">
        <v>1</v>
      </c>
      <c r="Q586" s="378">
        <v>0</v>
      </c>
      <c r="R586" s="382">
        <f>+P586+Q586</f>
        <v>1</v>
      </c>
      <c r="S586" s="385">
        <f t="shared" ref="S586:T588" si="19">+B586-M586-P586</f>
        <v>5</v>
      </c>
      <c r="T586" s="384">
        <f t="shared" si="19"/>
        <v>0</v>
      </c>
      <c r="U586" s="386">
        <f>+S586+T586</f>
        <v>5</v>
      </c>
      <c r="V586" s="410">
        <v>35</v>
      </c>
      <c r="W586" s="285">
        <v>6</v>
      </c>
      <c r="X586" s="252"/>
      <c r="Y586" s="252"/>
      <c r="Z586" s="252"/>
      <c r="AA586" s="252"/>
      <c r="AB586" s="252"/>
      <c r="AC586" s="252"/>
      <c r="AD586" s="252"/>
      <c r="AE586" s="252"/>
      <c r="AF586" s="252"/>
      <c r="AG586" s="252"/>
      <c r="AH586" s="252"/>
      <c r="AI586" s="252"/>
    </row>
    <row r="587" spans="1:35" s="251" customFormat="1" ht="19.5" customHeight="1">
      <c r="A587" s="290" t="s">
        <v>265</v>
      </c>
      <c r="B587" s="277">
        <v>14</v>
      </c>
      <c r="C587" s="257">
        <v>0</v>
      </c>
      <c r="D587" s="423">
        <v>42</v>
      </c>
      <c r="E587" s="416">
        <v>1</v>
      </c>
      <c r="F587" s="414">
        <v>0</v>
      </c>
      <c r="G587" s="414">
        <v>0</v>
      </c>
      <c r="H587" s="414">
        <v>0</v>
      </c>
      <c r="I587" s="414">
        <v>0</v>
      </c>
      <c r="J587" s="414">
        <v>0</v>
      </c>
      <c r="K587" s="414">
        <v>0</v>
      </c>
      <c r="L587" s="414">
        <v>0</v>
      </c>
      <c r="M587" s="414">
        <f t="shared" ref="M587:M588" si="20">SUM(E587:L587)</f>
        <v>1</v>
      </c>
      <c r="N587" s="414">
        <v>0</v>
      </c>
      <c r="O587" s="421">
        <v>26</v>
      </c>
      <c r="P587" s="379">
        <v>0</v>
      </c>
      <c r="Q587" s="378">
        <v>0</v>
      </c>
      <c r="R587" s="382">
        <f>+P587+Q587</f>
        <v>0</v>
      </c>
      <c r="S587" s="385">
        <f t="shared" si="19"/>
        <v>13</v>
      </c>
      <c r="T587" s="384">
        <f t="shared" si="19"/>
        <v>0</v>
      </c>
      <c r="U587" s="386">
        <f>+S587+T587</f>
        <v>13</v>
      </c>
      <c r="V587" s="410">
        <v>44</v>
      </c>
      <c r="W587" s="285">
        <v>2</v>
      </c>
      <c r="X587" s="252"/>
      <c r="Y587" s="252"/>
      <c r="Z587" s="252"/>
      <c r="AA587" s="252"/>
      <c r="AB587" s="252"/>
      <c r="AC587" s="252"/>
      <c r="AD587" s="252"/>
      <c r="AE587" s="252"/>
      <c r="AF587" s="252"/>
      <c r="AG587" s="252"/>
      <c r="AH587" s="252"/>
      <c r="AI587" s="252"/>
    </row>
    <row r="588" spans="1:35" s="251" customFormat="1" ht="19.5" customHeight="1" thickBot="1">
      <c r="A588" s="291" t="s">
        <v>324</v>
      </c>
      <c r="B588" s="279">
        <v>1</v>
      </c>
      <c r="C588" s="280">
        <v>0</v>
      </c>
      <c r="D588" s="424">
        <v>12</v>
      </c>
      <c r="E588" s="418">
        <v>1</v>
      </c>
      <c r="F588" s="419">
        <v>0</v>
      </c>
      <c r="G588" s="419">
        <v>0</v>
      </c>
      <c r="H588" s="419">
        <v>0</v>
      </c>
      <c r="I588" s="419">
        <v>0</v>
      </c>
      <c r="J588" s="419">
        <v>0</v>
      </c>
      <c r="K588" s="419">
        <v>0</v>
      </c>
      <c r="L588" s="419">
        <v>0</v>
      </c>
      <c r="M588" s="419">
        <f t="shared" si="20"/>
        <v>1</v>
      </c>
      <c r="N588" s="419">
        <v>0</v>
      </c>
      <c r="O588" s="422">
        <v>9</v>
      </c>
      <c r="P588" s="380">
        <v>0</v>
      </c>
      <c r="Q588" s="381">
        <v>1</v>
      </c>
      <c r="R588" s="383">
        <f>+P588+Q588</f>
        <v>1</v>
      </c>
      <c r="S588" s="387">
        <f t="shared" si="19"/>
        <v>0</v>
      </c>
      <c r="T588" s="388">
        <f t="shared" si="19"/>
        <v>-1</v>
      </c>
      <c r="U588" s="389">
        <f>+S588+T588</f>
        <v>-1</v>
      </c>
      <c r="V588" s="425">
        <v>13</v>
      </c>
      <c r="W588" s="288">
        <v>1</v>
      </c>
      <c r="X588" s="252"/>
      <c r="Y588" s="252"/>
      <c r="Z588" s="252"/>
      <c r="AA588" s="252"/>
      <c r="AB588" s="252"/>
      <c r="AC588" s="252"/>
      <c r="AD588" s="252"/>
      <c r="AE588" s="252"/>
      <c r="AF588" s="252"/>
      <c r="AG588" s="252"/>
      <c r="AH588" s="252"/>
      <c r="AI588" s="252"/>
    </row>
    <row r="589" spans="1:35" s="43" customFormat="1" ht="12.75" customHeight="1">
      <c r="A589" s="516" t="s">
        <v>315</v>
      </c>
      <c r="B589" s="516"/>
      <c r="C589" s="516"/>
      <c r="D589" s="516"/>
      <c r="E589" s="516"/>
      <c r="F589" s="516"/>
      <c r="G589" s="516"/>
      <c r="H589" s="516"/>
      <c r="I589" s="516"/>
      <c r="J589" s="516"/>
      <c r="K589" s="516"/>
      <c r="L589" s="516"/>
      <c r="M589" s="516"/>
      <c r="N589" s="516"/>
      <c r="O589" s="516"/>
      <c r="P589" s="516"/>
      <c r="Q589" s="516"/>
      <c r="R589" s="516"/>
      <c r="S589" s="516"/>
      <c r="T589" s="516"/>
      <c r="U589" s="516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</row>
    <row r="590" spans="1:35" s="62" customFormat="1" ht="10.5" customHeight="1">
      <c r="A590" s="338" t="s">
        <v>325</v>
      </c>
      <c r="B590" s="267"/>
      <c r="C590" s="267"/>
      <c r="D590" s="267"/>
      <c r="E590" s="267"/>
      <c r="F590" s="267"/>
      <c r="G590" s="267"/>
      <c r="H590" s="267"/>
      <c r="I590" s="267"/>
      <c r="J590" s="267"/>
      <c r="K590" s="267"/>
      <c r="L590" s="267"/>
      <c r="M590" s="267"/>
      <c r="N590" s="267"/>
      <c r="O590" s="267"/>
      <c r="P590" s="267"/>
      <c r="Q590" s="267"/>
      <c r="R590" s="267"/>
      <c r="S590" s="267"/>
      <c r="T590" s="267"/>
      <c r="U590" s="46"/>
      <c r="V590" s="267"/>
      <c r="W590" s="267"/>
      <c r="X590" s="46"/>
      <c r="Y590" s="46"/>
      <c r="Z590" s="46"/>
      <c r="AA590" s="46"/>
      <c r="AB590" s="46"/>
      <c r="AC590" s="46"/>
      <c r="AD590" s="46"/>
      <c r="AE590" s="46"/>
      <c r="AF590" s="46"/>
      <c r="AG590" s="46"/>
      <c r="AH590" s="46"/>
      <c r="AI590" s="46"/>
    </row>
    <row r="591" spans="1:35" s="43" customFormat="1" ht="12.75" customHeight="1">
      <c r="A591" s="271"/>
      <c r="B591" s="271"/>
      <c r="C591" s="271"/>
      <c r="D591" s="271"/>
      <c r="E591" s="271"/>
      <c r="F591" s="271"/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</row>
    <row r="592" spans="1:35" s="43" customFormat="1" ht="12.75" customHeight="1">
      <c r="A592" s="271"/>
      <c r="B592" s="271"/>
      <c r="C592" s="271"/>
      <c r="D592" s="271"/>
      <c r="E592" s="271"/>
      <c r="F592" s="271"/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</row>
    <row r="593" spans="1:35" s="43" customFormat="1" ht="12.75" customHeight="1">
      <c r="A593" s="271"/>
      <c r="B593" s="271"/>
      <c r="C593" s="271"/>
      <c r="D593" s="271"/>
      <c r="E593" s="271"/>
      <c r="F593" s="271"/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</row>
    <row r="594" spans="1:35" s="43" customFormat="1" ht="12.75" customHeight="1">
      <c r="A594" s="271"/>
      <c r="B594" s="271"/>
      <c r="C594" s="271"/>
      <c r="D594" s="271"/>
      <c r="E594" s="271"/>
      <c r="F594" s="271"/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</row>
    <row r="595" spans="1:35" s="43" customFormat="1" ht="12.75" customHeight="1">
      <c r="A595" s="271"/>
      <c r="B595" s="271"/>
      <c r="C595" s="271"/>
      <c r="D595" s="271"/>
      <c r="E595" s="271"/>
      <c r="F595" s="271"/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</row>
    <row r="596" spans="1:35" s="43" customFormat="1" ht="12.75" customHeight="1">
      <c r="A596" s="271"/>
      <c r="B596" s="271"/>
      <c r="C596" s="271"/>
      <c r="D596" s="271"/>
      <c r="E596" s="271"/>
      <c r="F596" s="271"/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</row>
    <row r="597" spans="1:35" s="43" customFormat="1" ht="12.75" customHeight="1">
      <c r="A597" s="271"/>
      <c r="B597" s="271"/>
      <c r="C597" s="271"/>
      <c r="D597" s="271"/>
      <c r="E597" s="271"/>
      <c r="F597" s="271"/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</row>
    <row r="598" spans="1:35" s="43" customFormat="1" ht="12.75" customHeight="1">
      <c r="A598" s="271"/>
      <c r="B598" s="271"/>
      <c r="C598" s="271"/>
      <c r="D598" s="271"/>
      <c r="E598" s="271"/>
      <c r="F598" s="271"/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</row>
    <row r="599" spans="1:35" s="43" customFormat="1" ht="12.75" customHeight="1">
      <c r="A599" s="271"/>
      <c r="B599" s="271"/>
      <c r="C599" s="271"/>
      <c r="D599" s="271"/>
      <c r="E599" s="271"/>
      <c r="F599" s="271"/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</row>
    <row r="600" spans="1:35" s="43" customFormat="1" ht="12.75" customHeight="1">
      <c r="A600" s="271"/>
      <c r="B600" s="271"/>
      <c r="C600" s="271"/>
      <c r="D600" s="271"/>
      <c r="E600" s="271"/>
      <c r="F600" s="271"/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</row>
    <row r="601" spans="1:35" s="43" customFormat="1" ht="12.75" customHeight="1">
      <c r="A601" s="271"/>
      <c r="B601" s="271"/>
      <c r="C601" s="271"/>
      <c r="D601" s="271"/>
      <c r="E601" s="271"/>
      <c r="F601" s="271"/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</row>
    <row r="602" spans="1:35" s="43" customFormat="1" ht="12.75" customHeight="1">
      <c r="A602" s="271"/>
      <c r="B602" s="271"/>
      <c r="C602" s="271"/>
      <c r="D602" s="271"/>
      <c r="E602" s="271"/>
      <c r="F602" s="271"/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</row>
    <row r="603" spans="1:35" s="43" customFormat="1" ht="12.75" customHeight="1">
      <c r="A603" s="271"/>
      <c r="B603" s="271"/>
      <c r="C603" s="271"/>
      <c r="D603" s="271"/>
      <c r="E603" s="271"/>
      <c r="F603" s="271"/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</row>
    <row r="604" spans="1:35" s="43" customFormat="1" ht="12.75" customHeight="1">
      <c r="A604" s="271"/>
      <c r="B604" s="271"/>
      <c r="C604" s="271"/>
      <c r="D604" s="271"/>
      <c r="E604" s="271"/>
      <c r="F604" s="271"/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</row>
    <row r="605" spans="1:35" s="43" customFormat="1" ht="12.75" customHeight="1">
      <c r="A605" s="271"/>
      <c r="B605" s="271"/>
      <c r="C605" s="271"/>
      <c r="D605" s="271"/>
      <c r="E605" s="271"/>
      <c r="F605" s="271"/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</row>
    <row r="606" spans="1:35" s="43" customFormat="1" ht="12.75" customHeight="1">
      <c r="A606" s="271"/>
      <c r="B606" s="271"/>
      <c r="C606" s="271"/>
      <c r="D606" s="271"/>
      <c r="E606" s="271"/>
      <c r="F606" s="271"/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</row>
    <row r="607" spans="1:35" s="43" customFormat="1" ht="12.75" customHeight="1">
      <c r="A607" s="472"/>
      <c r="B607" s="472"/>
      <c r="C607" s="472"/>
      <c r="D607" s="472"/>
      <c r="E607" s="472"/>
      <c r="F607" s="472"/>
      <c r="G607" s="472"/>
      <c r="H607" s="472"/>
      <c r="I607" s="472"/>
      <c r="J607" s="472"/>
      <c r="K607" s="472"/>
      <c r="L607" s="472"/>
      <c r="M607" s="472"/>
      <c r="N607" s="472"/>
      <c r="O607" s="472"/>
      <c r="P607" s="472"/>
      <c r="Q607" s="472"/>
      <c r="R607" s="472"/>
      <c r="S607" s="472"/>
      <c r="T607" s="472"/>
      <c r="U607" s="472"/>
      <c r="V607" s="472"/>
      <c r="W607" s="472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</row>
    <row r="608" spans="1:35" s="43" customFormat="1" ht="12.75" customHeight="1">
      <c r="A608" s="472"/>
      <c r="B608" s="472"/>
      <c r="C608" s="472"/>
      <c r="D608" s="472"/>
      <c r="E608" s="472"/>
      <c r="F608" s="472"/>
      <c r="G608" s="472"/>
      <c r="H608" s="472"/>
      <c r="I608" s="472"/>
      <c r="J608" s="472"/>
      <c r="K608" s="472"/>
      <c r="L608" s="472"/>
      <c r="M608" s="472"/>
      <c r="N608" s="472"/>
      <c r="O608" s="472"/>
      <c r="P608" s="472"/>
      <c r="Q608" s="472"/>
      <c r="R608" s="472"/>
      <c r="S608" s="472"/>
      <c r="T608" s="472"/>
      <c r="U608" s="472"/>
      <c r="V608" s="472"/>
      <c r="W608" s="472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</row>
    <row r="609" spans="1:35" s="43" customFormat="1" ht="12.75" customHeight="1">
      <c r="A609" s="472"/>
      <c r="B609" s="472"/>
      <c r="C609" s="472"/>
      <c r="D609" s="472"/>
      <c r="E609" s="472"/>
      <c r="F609" s="472"/>
      <c r="G609" s="472"/>
      <c r="H609" s="472"/>
      <c r="I609" s="472"/>
      <c r="J609" s="472"/>
      <c r="K609" s="472"/>
      <c r="L609" s="472"/>
      <c r="M609" s="472"/>
      <c r="N609" s="472"/>
      <c r="O609" s="472"/>
      <c r="P609" s="472"/>
      <c r="Q609" s="472"/>
      <c r="R609" s="472"/>
      <c r="S609" s="472"/>
      <c r="T609" s="472"/>
      <c r="U609" s="472"/>
      <c r="V609" s="472"/>
      <c r="W609" s="472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</row>
    <row r="610" spans="1:35" s="43" customFormat="1" ht="12.75" customHeight="1">
      <c r="A610" s="472"/>
      <c r="B610" s="472"/>
      <c r="C610" s="472"/>
      <c r="D610" s="472"/>
      <c r="E610" s="472"/>
      <c r="F610" s="472"/>
      <c r="G610" s="472"/>
      <c r="H610" s="472"/>
      <c r="I610" s="472"/>
      <c r="J610" s="472"/>
      <c r="K610" s="472"/>
      <c r="L610" s="472"/>
      <c r="M610" s="472"/>
      <c r="N610" s="472"/>
      <c r="O610" s="472"/>
      <c r="P610" s="472"/>
      <c r="Q610" s="472"/>
      <c r="R610" s="472"/>
      <c r="S610" s="472"/>
      <c r="T610" s="472"/>
      <c r="U610" s="472"/>
      <c r="V610" s="472"/>
      <c r="W610" s="472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</row>
    <row r="611" spans="1:35" s="43" customFormat="1" ht="12.75" customHeight="1">
      <c r="A611" s="472"/>
      <c r="B611" s="472"/>
      <c r="C611" s="472"/>
      <c r="D611" s="472"/>
      <c r="E611" s="472"/>
      <c r="F611" s="472"/>
      <c r="G611" s="472"/>
      <c r="H611" s="472"/>
      <c r="I611" s="472"/>
      <c r="J611" s="472"/>
      <c r="K611" s="472"/>
      <c r="L611" s="472"/>
      <c r="M611" s="472"/>
      <c r="N611" s="472"/>
      <c r="O611" s="472"/>
      <c r="P611" s="472"/>
      <c r="Q611" s="472"/>
      <c r="R611" s="472"/>
      <c r="S611" s="472"/>
      <c r="T611" s="472"/>
      <c r="U611" s="472"/>
      <c r="V611" s="472"/>
      <c r="W611" s="472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</row>
    <row r="612" spans="1:35" s="254" customFormat="1" ht="5.25" customHeight="1">
      <c r="A612" s="256"/>
      <c r="B612" s="256"/>
      <c r="C612" s="256"/>
      <c r="D612" s="256"/>
      <c r="E612" s="256"/>
      <c r="F612" s="256"/>
      <c r="G612" s="256"/>
      <c r="H612" s="256"/>
      <c r="I612" s="256"/>
      <c r="J612" s="256"/>
      <c r="K612" s="256"/>
      <c r="L612" s="256"/>
      <c r="M612" s="256"/>
      <c r="N612" s="256"/>
      <c r="O612" s="256"/>
      <c r="P612" s="256"/>
      <c r="Q612" s="256"/>
      <c r="R612" s="256"/>
      <c r="V612" s="256"/>
      <c r="W612" s="256"/>
    </row>
    <row r="613" spans="1:35" s="254" customFormat="1" ht="5.25" customHeight="1">
      <c r="A613" s="256"/>
      <c r="B613" s="256"/>
      <c r="C613" s="256"/>
      <c r="D613" s="256"/>
      <c r="E613" s="256"/>
      <c r="F613" s="256"/>
      <c r="G613" s="256"/>
      <c r="H613" s="256"/>
      <c r="I613" s="256"/>
      <c r="J613" s="256"/>
      <c r="K613" s="256"/>
      <c r="L613" s="256"/>
      <c r="M613" s="256"/>
      <c r="N613" s="256"/>
      <c r="O613" s="256"/>
      <c r="P613" s="256"/>
      <c r="Q613" s="256"/>
      <c r="R613" s="256"/>
      <c r="V613" s="256"/>
      <c r="W613" s="256"/>
    </row>
    <row r="614" spans="1:35" s="254" customFormat="1" ht="5.25" customHeight="1">
      <c r="A614" s="256"/>
      <c r="B614" s="256"/>
      <c r="C614" s="256"/>
      <c r="D614" s="256"/>
      <c r="E614" s="256"/>
      <c r="F614" s="256"/>
      <c r="G614" s="256"/>
      <c r="H614" s="256"/>
      <c r="I614" s="256"/>
      <c r="J614" s="256"/>
      <c r="K614" s="256"/>
      <c r="L614" s="256"/>
      <c r="M614" s="256"/>
      <c r="N614" s="256"/>
      <c r="O614" s="256"/>
      <c r="P614" s="256"/>
      <c r="Q614" s="256"/>
      <c r="R614" s="256"/>
      <c r="V614" s="256"/>
      <c r="W614" s="256"/>
    </row>
    <row r="615" spans="1:35" s="254" customFormat="1" ht="5.25" customHeight="1">
      <c r="A615" s="256"/>
      <c r="B615" s="256"/>
      <c r="C615" s="256"/>
      <c r="D615" s="256"/>
      <c r="E615" s="256"/>
      <c r="F615" s="256"/>
      <c r="G615" s="256"/>
      <c r="H615" s="256"/>
      <c r="I615" s="256"/>
      <c r="J615" s="256"/>
      <c r="K615" s="256"/>
      <c r="L615" s="256"/>
      <c r="M615" s="256"/>
      <c r="N615" s="256"/>
      <c r="O615" s="256"/>
      <c r="P615" s="256"/>
      <c r="Q615" s="256"/>
      <c r="R615" s="256"/>
      <c r="V615" s="256"/>
      <c r="W615" s="256"/>
    </row>
    <row r="616" spans="1:35" s="254" customFormat="1" ht="5.25" customHeight="1">
      <c r="A616" s="256"/>
      <c r="B616" s="256"/>
      <c r="C616" s="256"/>
      <c r="D616" s="256"/>
      <c r="E616" s="256"/>
      <c r="F616" s="256"/>
      <c r="G616" s="256"/>
      <c r="H616" s="256"/>
      <c r="I616" s="256"/>
      <c r="J616" s="256"/>
      <c r="K616" s="256"/>
      <c r="L616" s="256"/>
      <c r="M616" s="256"/>
      <c r="N616" s="256"/>
      <c r="O616" s="256"/>
      <c r="P616" s="256"/>
      <c r="Q616" s="256"/>
      <c r="R616" s="256"/>
      <c r="V616" s="256"/>
      <c r="W616" s="256"/>
    </row>
    <row r="617" spans="1:35" s="254" customFormat="1" ht="5.25" customHeight="1">
      <c r="A617" s="256"/>
      <c r="B617" s="256"/>
      <c r="C617" s="256"/>
      <c r="D617" s="256"/>
      <c r="E617" s="256"/>
      <c r="F617" s="256"/>
      <c r="G617" s="256"/>
      <c r="H617" s="256"/>
      <c r="I617" s="256"/>
      <c r="J617" s="256"/>
      <c r="K617" s="256"/>
      <c r="L617" s="256"/>
      <c r="M617" s="256"/>
      <c r="N617" s="256"/>
      <c r="O617" s="256"/>
      <c r="P617" s="256"/>
      <c r="Q617" s="256"/>
      <c r="R617" s="256"/>
      <c r="V617" s="256"/>
      <c r="W617" s="256"/>
    </row>
    <row r="618" spans="1:35" s="254" customFormat="1" ht="5.25" customHeight="1">
      <c r="A618" s="256"/>
      <c r="B618" s="256"/>
      <c r="C618" s="256"/>
      <c r="D618" s="256"/>
      <c r="E618" s="256"/>
      <c r="F618" s="256"/>
      <c r="G618" s="256"/>
      <c r="H618" s="256"/>
      <c r="I618" s="256"/>
      <c r="J618" s="256"/>
      <c r="K618" s="256"/>
      <c r="L618" s="256"/>
      <c r="M618" s="256"/>
      <c r="N618" s="256"/>
      <c r="O618" s="256"/>
      <c r="P618" s="256"/>
      <c r="Q618" s="256"/>
      <c r="R618" s="256"/>
      <c r="V618" s="256"/>
      <c r="W618" s="256"/>
    </row>
    <row r="619" spans="1:35" s="254" customFormat="1" ht="5.25" customHeight="1">
      <c r="A619" s="256"/>
      <c r="B619" s="256"/>
      <c r="C619" s="256"/>
      <c r="D619" s="256"/>
      <c r="E619" s="256"/>
      <c r="F619" s="256"/>
      <c r="G619" s="256"/>
      <c r="H619" s="256"/>
      <c r="I619" s="256"/>
      <c r="J619" s="256"/>
      <c r="K619" s="256"/>
      <c r="L619" s="256"/>
      <c r="M619" s="256"/>
      <c r="N619" s="256"/>
      <c r="O619" s="256"/>
      <c r="P619" s="256"/>
      <c r="Q619" s="256"/>
      <c r="R619" s="256"/>
      <c r="V619" s="256"/>
      <c r="W619" s="256"/>
    </row>
    <row r="620" spans="1:35" s="255" customFormat="1" ht="23.25" customHeight="1">
      <c r="A620" s="517" t="s">
        <v>314</v>
      </c>
      <c r="B620" s="518"/>
      <c r="C620" s="518"/>
      <c r="D620" s="518"/>
      <c r="E620" s="518"/>
      <c r="F620" s="518"/>
      <c r="G620" s="518"/>
      <c r="H620" s="518"/>
      <c r="I620" s="518"/>
      <c r="J620" s="518"/>
      <c r="K620" s="518"/>
      <c r="L620" s="518"/>
      <c r="M620" s="518"/>
      <c r="N620" s="518"/>
      <c r="O620" s="518"/>
      <c r="P620" s="518"/>
      <c r="Q620" s="518"/>
      <c r="R620" s="518"/>
      <c r="S620" s="518"/>
      <c r="T620" s="518"/>
      <c r="U620" s="518"/>
      <c r="V620" s="518"/>
      <c r="W620" s="519"/>
    </row>
    <row r="621" spans="1:35" ht="5.0999999999999996" customHeight="1" thickBot="1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43"/>
      <c r="V621" s="52"/>
      <c r="W621" s="52"/>
    </row>
    <row r="622" spans="1:35" ht="33.75" customHeight="1">
      <c r="A622" s="568" t="s">
        <v>164</v>
      </c>
      <c r="B622" s="548" t="s">
        <v>49</v>
      </c>
      <c r="C622" s="538"/>
      <c r="D622" s="554" t="s">
        <v>175</v>
      </c>
      <c r="E622" s="606" t="s">
        <v>185</v>
      </c>
      <c r="F622" s="593" t="s">
        <v>177</v>
      </c>
      <c r="G622" s="593" t="s">
        <v>178</v>
      </c>
      <c r="H622" s="593" t="s">
        <v>179</v>
      </c>
      <c r="I622" s="593" t="s">
        <v>198</v>
      </c>
      <c r="J622" s="593" t="s">
        <v>162</v>
      </c>
      <c r="K622" s="593"/>
      <c r="L622" s="593"/>
      <c r="M622" s="593" t="s">
        <v>184</v>
      </c>
      <c r="N622" s="593"/>
      <c r="O622" s="608" t="s">
        <v>155</v>
      </c>
      <c r="P622" s="532" t="s">
        <v>176</v>
      </c>
      <c r="Q622" s="533"/>
      <c r="R622" s="577" t="s">
        <v>183</v>
      </c>
      <c r="S622" s="544" t="s">
        <v>165</v>
      </c>
      <c r="T622" s="545"/>
      <c r="U622" s="520" t="s">
        <v>316</v>
      </c>
      <c r="V622" s="532" t="s">
        <v>243</v>
      </c>
      <c r="W622" s="577"/>
    </row>
    <row r="623" spans="1:35" ht="24" customHeight="1">
      <c r="A623" s="569"/>
      <c r="B623" s="322" t="s">
        <v>173</v>
      </c>
      <c r="C623" s="323" t="s">
        <v>154</v>
      </c>
      <c r="D623" s="555"/>
      <c r="E623" s="607"/>
      <c r="F623" s="605"/>
      <c r="G623" s="605"/>
      <c r="H623" s="605"/>
      <c r="I623" s="605"/>
      <c r="J623" s="430" t="s">
        <v>180</v>
      </c>
      <c r="K623" s="430" t="s">
        <v>181</v>
      </c>
      <c r="L623" s="430" t="s">
        <v>182</v>
      </c>
      <c r="M623" s="430" t="s">
        <v>173</v>
      </c>
      <c r="N623" s="430" t="s">
        <v>154</v>
      </c>
      <c r="O623" s="609"/>
      <c r="P623" s="320" t="s">
        <v>173</v>
      </c>
      <c r="Q623" s="321" t="s">
        <v>154</v>
      </c>
      <c r="R623" s="578"/>
      <c r="S623" s="318" t="s">
        <v>174</v>
      </c>
      <c r="T623" s="319" t="s">
        <v>154</v>
      </c>
      <c r="U623" s="521"/>
      <c r="V623" s="320" t="s">
        <v>244</v>
      </c>
      <c r="W623" s="429" t="s">
        <v>245</v>
      </c>
    </row>
    <row r="624" spans="1:35" ht="12.75" customHeight="1">
      <c r="A624" s="569"/>
      <c r="B624" s="361" t="s">
        <v>82</v>
      </c>
      <c r="C624" s="359" t="s">
        <v>166</v>
      </c>
      <c r="D624" s="362" t="s">
        <v>167</v>
      </c>
      <c r="E624" s="361" t="s">
        <v>87</v>
      </c>
      <c r="F624" s="359" t="s">
        <v>79</v>
      </c>
      <c r="G624" s="359" t="s">
        <v>80</v>
      </c>
      <c r="H624" s="359" t="s">
        <v>153</v>
      </c>
      <c r="I624" s="359" t="s">
        <v>161</v>
      </c>
      <c r="J624" s="359" t="s">
        <v>163</v>
      </c>
      <c r="K624" s="359" t="s">
        <v>83</v>
      </c>
      <c r="L624" s="359" t="s">
        <v>187</v>
      </c>
      <c r="M624" s="359" t="s">
        <v>188</v>
      </c>
      <c r="N624" s="359" t="s">
        <v>81</v>
      </c>
      <c r="O624" s="362" t="s">
        <v>189</v>
      </c>
      <c r="P624" s="361" t="s">
        <v>85</v>
      </c>
      <c r="Q624" s="359" t="s">
        <v>190</v>
      </c>
      <c r="R624" s="362" t="s">
        <v>191</v>
      </c>
      <c r="S624" s="361" t="s">
        <v>192</v>
      </c>
      <c r="T624" s="359" t="s">
        <v>193</v>
      </c>
      <c r="U624" s="362" t="s">
        <v>194</v>
      </c>
      <c r="V624" s="361" t="s">
        <v>85</v>
      </c>
      <c r="W624" s="362" t="s">
        <v>190</v>
      </c>
    </row>
    <row r="625" spans="1:35" ht="24" customHeight="1">
      <c r="A625" s="289" t="s">
        <v>239</v>
      </c>
      <c r="B625" s="341">
        <f t="shared" ref="B625:W625" si="21">SUM(B626:B639)</f>
        <v>2320</v>
      </c>
      <c r="C625" s="349">
        <f t="shared" si="21"/>
        <v>168</v>
      </c>
      <c r="D625" s="327">
        <f t="shared" si="21"/>
        <v>6095</v>
      </c>
      <c r="E625" s="415">
        <f t="shared" si="21"/>
        <v>377</v>
      </c>
      <c r="F625" s="413">
        <f t="shared" si="21"/>
        <v>28</v>
      </c>
      <c r="G625" s="413">
        <f t="shared" si="21"/>
        <v>3</v>
      </c>
      <c r="H625" s="413">
        <f t="shared" si="21"/>
        <v>0</v>
      </c>
      <c r="I625" s="413">
        <f t="shared" si="21"/>
        <v>24</v>
      </c>
      <c r="J625" s="413">
        <f t="shared" si="21"/>
        <v>4</v>
      </c>
      <c r="K625" s="413">
        <f t="shared" si="21"/>
        <v>0</v>
      </c>
      <c r="L625" s="413">
        <f t="shared" si="21"/>
        <v>1</v>
      </c>
      <c r="M625" s="413">
        <f t="shared" si="21"/>
        <v>437</v>
      </c>
      <c r="N625" s="413">
        <f t="shared" si="21"/>
        <v>18</v>
      </c>
      <c r="O625" s="329">
        <f t="shared" si="21"/>
        <v>455</v>
      </c>
      <c r="P625" s="282">
        <f t="shared" si="21"/>
        <v>29</v>
      </c>
      <c r="Q625" s="377">
        <f t="shared" si="21"/>
        <v>39</v>
      </c>
      <c r="R625" s="332">
        <f t="shared" si="21"/>
        <v>68</v>
      </c>
      <c r="S625" s="347">
        <f t="shared" si="21"/>
        <v>1854</v>
      </c>
      <c r="T625" s="348">
        <f t="shared" si="21"/>
        <v>111</v>
      </c>
      <c r="U625" s="335">
        <f t="shared" si="21"/>
        <v>1965</v>
      </c>
      <c r="V625" s="282">
        <f t="shared" si="21"/>
        <v>1024</v>
      </c>
      <c r="W625" s="332">
        <f t="shared" si="21"/>
        <v>336</v>
      </c>
    </row>
    <row r="626" spans="1:35" s="251" customFormat="1" ht="21" customHeight="1">
      <c r="A626" s="434" t="s">
        <v>247</v>
      </c>
      <c r="B626" s="363">
        <v>549</v>
      </c>
      <c r="C626" s="360">
        <v>2</v>
      </c>
      <c r="D626" s="473">
        <v>1222</v>
      </c>
      <c r="E626" s="416">
        <v>47</v>
      </c>
      <c r="F626" s="414">
        <v>2</v>
      </c>
      <c r="G626" s="414">
        <v>0</v>
      </c>
      <c r="H626" s="414">
        <v>0</v>
      </c>
      <c r="I626" s="414">
        <v>0</v>
      </c>
      <c r="J626" s="414">
        <v>0</v>
      </c>
      <c r="K626" s="414">
        <v>0</v>
      </c>
      <c r="L626" s="414">
        <v>0</v>
      </c>
      <c r="M626" s="414">
        <f>SUM(E626:L626)</f>
        <v>49</v>
      </c>
      <c r="N626" s="414">
        <v>0</v>
      </c>
      <c r="O626" s="473">
        <f>SUM(M626:N626)</f>
        <v>49</v>
      </c>
      <c r="P626" s="379">
        <v>1</v>
      </c>
      <c r="Q626" s="378">
        <v>1</v>
      </c>
      <c r="R626" s="473">
        <f>SUM(P626:Q626)</f>
        <v>2</v>
      </c>
      <c r="S626" s="385">
        <f>+B626-M626-P626</f>
        <v>499</v>
      </c>
      <c r="T626" s="384">
        <f>+C626-N626-Q626</f>
        <v>1</v>
      </c>
      <c r="U626" s="386">
        <f>+S626+T626</f>
        <v>500</v>
      </c>
      <c r="V626" s="379">
        <v>242</v>
      </c>
      <c r="W626" s="406">
        <v>47</v>
      </c>
      <c r="X626" s="252"/>
      <c r="Y626" s="252"/>
      <c r="Z626" s="252"/>
      <c r="AA626" s="252"/>
      <c r="AB626" s="252"/>
      <c r="AC626" s="252"/>
      <c r="AD626" s="252"/>
      <c r="AE626" s="252"/>
      <c r="AF626" s="252"/>
      <c r="AG626" s="252"/>
      <c r="AH626" s="252"/>
      <c r="AI626" s="252"/>
    </row>
    <row r="627" spans="1:35" s="251" customFormat="1" ht="21" customHeight="1">
      <c r="A627" s="434" t="s">
        <v>326</v>
      </c>
      <c r="B627" s="363">
        <v>49</v>
      </c>
      <c r="C627" s="360">
        <v>0</v>
      </c>
      <c r="D627" s="436">
        <v>442</v>
      </c>
      <c r="E627" s="416">
        <v>8</v>
      </c>
      <c r="F627" s="414">
        <v>0</v>
      </c>
      <c r="G627" s="414">
        <v>1</v>
      </c>
      <c r="H627" s="414">
        <v>0</v>
      </c>
      <c r="I627" s="414">
        <v>6</v>
      </c>
      <c r="J627" s="414">
        <v>0</v>
      </c>
      <c r="K627" s="414">
        <v>0</v>
      </c>
      <c r="L627" s="414">
        <v>0</v>
      </c>
      <c r="M627" s="414">
        <f t="shared" ref="M627:M639" si="22">SUM(E627:L627)</f>
        <v>15</v>
      </c>
      <c r="N627" s="414">
        <v>9</v>
      </c>
      <c r="O627" s="417">
        <f t="shared" ref="O627:O639" si="23">SUM(M627:N627)</f>
        <v>24</v>
      </c>
      <c r="P627" s="379">
        <v>3</v>
      </c>
      <c r="Q627" s="378">
        <v>0</v>
      </c>
      <c r="R627" s="406">
        <f t="shared" ref="R627:R639" si="24">SUM(P627:Q627)</f>
        <v>3</v>
      </c>
      <c r="S627" s="385">
        <f>+B627-M627-P627</f>
        <v>31</v>
      </c>
      <c r="T627" s="384">
        <f>+C627-N627-Q627</f>
        <v>-9</v>
      </c>
      <c r="U627" s="386">
        <f>+S627+T627</f>
        <v>22</v>
      </c>
      <c r="V627" s="379">
        <v>97</v>
      </c>
      <c r="W627" s="406">
        <v>30</v>
      </c>
      <c r="X627" s="252"/>
      <c r="Y627" s="252"/>
      <c r="Z627" s="252"/>
      <c r="AA627" s="252"/>
      <c r="AB627" s="252"/>
      <c r="AC627" s="252"/>
      <c r="AD627" s="252"/>
      <c r="AE627" s="252"/>
      <c r="AF627" s="252"/>
      <c r="AG627" s="252"/>
      <c r="AH627" s="252"/>
      <c r="AI627" s="252"/>
    </row>
    <row r="628" spans="1:35" s="251" customFormat="1" ht="21" customHeight="1">
      <c r="A628" s="434" t="s">
        <v>285</v>
      </c>
      <c r="B628" s="363">
        <v>410</v>
      </c>
      <c r="C628" s="360">
        <v>4</v>
      </c>
      <c r="D628" s="436">
        <v>540</v>
      </c>
      <c r="E628" s="416">
        <v>81</v>
      </c>
      <c r="F628" s="414">
        <v>1</v>
      </c>
      <c r="G628" s="414">
        <v>0</v>
      </c>
      <c r="H628" s="414">
        <v>0</v>
      </c>
      <c r="I628" s="414">
        <v>0</v>
      </c>
      <c r="J628" s="414">
        <v>0</v>
      </c>
      <c r="K628" s="414">
        <v>0</v>
      </c>
      <c r="L628" s="414">
        <v>0</v>
      </c>
      <c r="M628" s="414">
        <f t="shared" si="22"/>
        <v>82</v>
      </c>
      <c r="N628" s="414">
        <v>0</v>
      </c>
      <c r="O628" s="417">
        <f t="shared" si="23"/>
        <v>82</v>
      </c>
      <c r="P628" s="379">
        <v>1</v>
      </c>
      <c r="Q628" s="378">
        <v>1</v>
      </c>
      <c r="R628" s="406">
        <f t="shared" si="24"/>
        <v>2</v>
      </c>
      <c r="S628" s="385">
        <f t="shared" ref="S628:S639" si="25">+B628-M628-P628</f>
        <v>327</v>
      </c>
      <c r="T628" s="384">
        <f t="shared" ref="T628:T639" si="26">+C628-N628-Q628</f>
        <v>3</v>
      </c>
      <c r="U628" s="386">
        <f t="shared" ref="U628:U639" si="27">+S628+T628</f>
        <v>330</v>
      </c>
      <c r="V628" s="379">
        <v>115</v>
      </c>
      <c r="W628" s="406">
        <v>82</v>
      </c>
      <c r="X628" s="252"/>
      <c r="Y628" s="252"/>
      <c r="Z628" s="252"/>
      <c r="AA628" s="252"/>
      <c r="AB628" s="252"/>
      <c r="AC628" s="252"/>
      <c r="AD628" s="252"/>
      <c r="AE628" s="252"/>
      <c r="AF628" s="252"/>
      <c r="AG628" s="252"/>
      <c r="AH628" s="252"/>
      <c r="AI628" s="252"/>
    </row>
    <row r="629" spans="1:35" s="251" customFormat="1" ht="21" customHeight="1">
      <c r="A629" s="434" t="s">
        <v>327</v>
      </c>
      <c r="B629" s="363">
        <v>44</v>
      </c>
      <c r="C629" s="360">
        <v>8</v>
      </c>
      <c r="D629" s="436">
        <v>406</v>
      </c>
      <c r="E629" s="416">
        <v>11</v>
      </c>
      <c r="F629" s="414">
        <v>1</v>
      </c>
      <c r="G629" s="414">
        <v>1</v>
      </c>
      <c r="H629" s="414">
        <v>0</v>
      </c>
      <c r="I629" s="414">
        <v>1</v>
      </c>
      <c r="J629" s="414">
        <v>3</v>
      </c>
      <c r="K629" s="414">
        <v>0</v>
      </c>
      <c r="L629" s="414">
        <v>1</v>
      </c>
      <c r="M629" s="414">
        <f t="shared" si="22"/>
        <v>18</v>
      </c>
      <c r="N629" s="414">
        <v>9</v>
      </c>
      <c r="O629" s="417">
        <f t="shared" si="23"/>
        <v>27</v>
      </c>
      <c r="P629" s="379">
        <v>2</v>
      </c>
      <c r="Q629" s="378">
        <v>1</v>
      </c>
      <c r="R629" s="406">
        <f t="shared" si="24"/>
        <v>3</v>
      </c>
      <c r="S629" s="385">
        <f t="shared" si="25"/>
        <v>24</v>
      </c>
      <c r="T629" s="384">
        <f t="shared" si="26"/>
        <v>-2</v>
      </c>
      <c r="U629" s="386">
        <f t="shared" si="27"/>
        <v>22</v>
      </c>
      <c r="V629" s="379">
        <v>61</v>
      </c>
      <c r="W629" s="406">
        <v>42</v>
      </c>
      <c r="X629" s="252"/>
      <c r="Y629" s="252"/>
      <c r="Z629" s="252"/>
      <c r="AA629" s="252"/>
      <c r="AB629" s="252"/>
      <c r="AC629" s="252"/>
      <c r="AD629" s="252"/>
      <c r="AE629" s="252"/>
      <c r="AF629" s="252"/>
      <c r="AG629" s="252"/>
      <c r="AH629" s="252"/>
      <c r="AI629" s="252"/>
    </row>
    <row r="630" spans="1:35" s="251" customFormat="1" ht="21" customHeight="1">
      <c r="A630" s="434" t="s">
        <v>258</v>
      </c>
      <c r="B630" s="363">
        <v>102</v>
      </c>
      <c r="C630" s="360">
        <v>3</v>
      </c>
      <c r="D630" s="436">
        <v>184</v>
      </c>
      <c r="E630" s="416">
        <v>16</v>
      </c>
      <c r="F630" s="414">
        <v>0</v>
      </c>
      <c r="G630" s="414">
        <v>1</v>
      </c>
      <c r="H630" s="414">
        <v>0</v>
      </c>
      <c r="I630" s="414">
        <v>3</v>
      </c>
      <c r="J630" s="414">
        <v>0</v>
      </c>
      <c r="K630" s="414">
        <v>0</v>
      </c>
      <c r="L630" s="414">
        <v>0</v>
      </c>
      <c r="M630" s="414">
        <f t="shared" si="22"/>
        <v>20</v>
      </c>
      <c r="N630" s="414">
        <v>0</v>
      </c>
      <c r="O630" s="417">
        <f t="shared" si="23"/>
        <v>20</v>
      </c>
      <c r="P630" s="379">
        <v>4</v>
      </c>
      <c r="Q630" s="378">
        <v>2</v>
      </c>
      <c r="R630" s="406">
        <f t="shared" si="24"/>
        <v>6</v>
      </c>
      <c r="S630" s="385">
        <f>+B630-M630-P630</f>
        <v>78</v>
      </c>
      <c r="T630" s="384">
        <f>+C630-N630-Q630</f>
        <v>1</v>
      </c>
      <c r="U630" s="386">
        <f>+S630+T630</f>
        <v>79</v>
      </c>
      <c r="V630" s="379">
        <v>54</v>
      </c>
      <c r="W630" s="406">
        <v>16</v>
      </c>
      <c r="X630" s="252"/>
      <c r="Y630" s="252"/>
      <c r="Z630" s="252"/>
      <c r="AA630" s="252"/>
      <c r="AB630" s="252"/>
      <c r="AC630" s="252"/>
      <c r="AD630" s="252"/>
      <c r="AE630" s="252"/>
      <c r="AF630" s="252"/>
      <c r="AG630" s="252"/>
      <c r="AH630" s="252"/>
      <c r="AI630" s="252"/>
    </row>
    <row r="631" spans="1:35" s="251" customFormat="1" ht="21" customHeight="1">
      <c r="A631" s="434" t="s">
        <v>231</v>
      </c>
      <c r="B631" s="363">
        <v>158</v>
      </c>
      <c r="C631" s="360">
        <v>5</v>
      </c>
      <c r="D631" s="436">
        <v>523</v>
      </c>
      <c r="E631" s="416">
        <v>25</v>
      </c>
      <c r="F631" s="414">
        <v>3</v>
      </c>
      <c r="G631" s="414">
        <v>0</v>
      </c>
      <c r="H631" s="414">
        <v>0</v>
      </c>
      <c r="I631" s="414">
        <v>2</v>
      </c>
      <c r="J631" s="414">
        <v>0</v>
      </c>
      <c r="K631" s="414">
        <v>0</v>
      </c>
      <c r="L631" s="414">
        <v>0</v>
      </c>
      <c r="M631" s="414">
        <f t="shared" si="22"/>
        <v>30</v>
      </c>
      <c r="N631" s="414">
        <v>0</v>
      </c>
      <c r="O631" s="417">
        <f t="shared" si="23"/>
        <v>30</v>
      </c>
      <c r="P631" s="379">
        <v>3</v>
      </c>
      <c r="Q631" s="378">
        <v>3</v>
      </c>
      <c r="R631" s="406">
        <f t="shared" si="24"/>
        <v>6</v>
      </c>
      <c r="S631" s="385">
        <f>+B631-M631-P631</f>
        <v>125</v>
      </c>
      <c r="T631" s="384">
        <f>+C631-N631-Q631</f>
        <v>2</v>
      </c>
      <c r="U631" s="386">
        <f>+S631+T631</f>
        <v>127</v>
      </c>
      <c r="V631" s="379">
        <v>28</v>
      </c>
      <c r="W631" s="406">
        <v>9</v>
      </c>
      <c r="X631" s="252"/>
      <c r="Y631" s="252"/>
      <c r="Z631" s="252"/>
      <c r="AA631" s="252"/>
      <c r="AB631" s="252"/>
      <c r="AC631" s="252"/>
      <c r="AD631" s="252"/>
      <c r="AE631" s="252"/>
      <c r="AF631" s="252"/>
      <c r="AG631" s="252"/>
      <c r="AH631" s="252"/>
      <c r="AI631" s="252"/>
    </row>
    <row r="632" spans="1:35" s="251" customFormat="1" ht="21" customHeight="1">
      <c r="A632" s="434" t="s">
        <v>286</v>
      </c>
      <c r="B632" s="363">
        <v>217</v>
      </c>
      <c r="C632" s="360">
        <v>85</v>
      </c>
      <c r="D632" s="436">
        <v>394</v>
      </c>
      <c r="E632" s="416">
        <v>41</v>
      </c>
      <c r="F632" s="414">
        <v>6</v>
      </c>
      <c r="G632" s="414">
        <v>0</v>
      </c>
      <c r="H632" s="414">
        <v>0</v>
      </c>
      <c r="I632" s="414">
        <v>1</v>
      </c>
      <c r="J632" s="414">
        <v>0</v>
      </c>
      <c r="K632" s="414">
        <v>0</v>
      </c>
      <c r="L632" s="414">
        <v>0</v>
      </c>
      <c r="M632" s="414">
        <f t="shared" si="22"/>
        <v>48</v>
      </c>
      <c r="N632" s="414">
        <v>0</v>
      </c>
      <c r="O632" s="417">
        <f t="shared" si="23"/>
        <v>48</v>
      </c>
      <c r="P632" s="379">
        <v>2</v>
      </c>
      <c r="Q632" s="378">
        <v>8</v>
      </c>
      <c r="R632" s="406">
        <f t="shared" si="24"/>
        <v>10</v>
      </c>
      <c r="S632" s="385">
        <f t="shared" si="25"/>
        <v>167</v>
      </c>
      <c r="T632" s="384">
        <f t="shared" si="26"/>
        <v>77</v>
      </c>
      <c r="U632" s="386">
        <f t="shared" si="27"/>
        <v>244</v>
      </c>
      <c r="V632" s="379">
        <v>108</v>
      </c>
      <c r="W632" s="406">
        <v>32</v>
      </c>
      <c r="X632" s="252"/>
      <c r="Y632" s="252"/>
      <c r="Z632" s="252"/>
      <c r="AA632" s="252"/>
      <c r="AB632" s="252"/>
      <c r="AC632" s="252"/>
      <c r="AD632" s="252"/>
      <c r="AE632" s="252"/>
      <c r="AF632" s="252"/>
      <c r="AG632" s="252"/>
      <c r="AH632" s="252"/>
      <c r="AI632" s="252"/>
    </row>
    <row r="633" spans="1:35" s="251" customFormat="1" ht="21" customHeight="1">
      <c r="A633" s="434" t="s">
        <v>257</v>
      </c>
      <c r="B633" s="363">
        <v>295</v>
      </c>
      <c r="C633" s="360">
        <v>1</v>
      </c>
      <c r="D633" s="436">
        <v>416</v>
      </c>
      <c r="E633" s="416">
        <v>38</v>
      </c>
      <c r="F633" s="414">
        <v>2</v>
      </c>
      <c r="G633" s="414">
        <v>0</v>
      </c>
      <c r="H633" s="414">
        <v>0</v>
      </c>
      <c r="I633" s="414">
        <v>0</v>
      </c>
      <c r="J633" s="414">
        <v>0</v>
      </c>
      <c r="K633" s="414">
        <v>0</v>
      </c>
      <c r="L633" s="414">
        <v>0</v>
      </c>
      <c r="M633" s="414">
        <f t="shared" si="22"/>
        <v>40</v>
      </c>
      <c r="N633" s="414">
        <v>0</v>
      </c>
      <c r="O633" s="417">
        <f t="shared" si="23"/>
        <v>40</v>
      </c>
      <c r="P633" s="379">
        <v>6</v>
      </c>
      <c r="Q633" s="378">
        <v>0</v>
      </c>
      <c r="R633" s="406">
        <f t="shared" si="24"/>
        <v>6</v>
      </c>
      <c r="S633" s="385">
        <f t="shared" si="25"/>
        <v>249</v>
      </c>
      <c r="T633" s="384">
        <f t="shared" si="26"/>
        <v>1</v>
      </c>
      <c r="U633" s="386">
        <f t="shared" si="27"/>
        <v>250</v>
      </c>
      <c r="V633" s="379">
        <v>88</v>
      </c>
      <c r="W633" s="406">
        <v>34</v>
      </c>
      <c r="X633" s="252"/>
      <c r="Y633" s="252"/>
      <c r="Z633" s="252"/>
      <c r="AA633" s="252"/>
      <c r="AB633" s="252"/>
      <c r="AC633" s="252"/>
      <c r="AD633" s="252"/>
      <c r="AE633" s="252"/>
      <c r="AF633" s="252"/>
      <c r="AG633" s="252"/>
      <c r="AH633" s="252"/>
      <c r="AI633" s="252"/>
    </row>
    <row r="634" spans="1:35" s="251" customFormat="1" ht="21" customHeight="1">
      <c r="A634" s="434" t="s">
        <v>248</v>
      </c>
      <c r="B634" s="363">
        <v>64</v>
      </c>
      <c r="C634" s="360">
        <v>14</v>
      </c>
      <c r="D634" s="436">
        <v>541</v>
      </c>
      <c r="E634" s="416">
        <v>23</v>
      </c>
      <c r="F634" s="414">
        <v>1</v>
      </c>
      <c r="G634" s="414">
        <v>0</v>
      </c>
      <c r="H634" s="414">
        <v>0</v>
      </c>
      <c r="I634" s="414">
        <v>2</v>
      </c>
      <c r="J634" s="414">
        <v>1</v>
      </c>
      <c r="K634" s="414">
        <v>0</v>
      </c>
      <c r="L634" s="414">
        <v>0</v>
      </c>
      <c r="M634" s="414">
        <f t="shared" si="22"/>
        <v>27</v>
      </c>
      <c r="N634" s="414">
        <v>0</v>
      </c>
      <c r="O634" s="417">
        <f t="shared" si="23"/>
        <v>27</v>
      </c>
      <c r="P634" s="379">
        <v>1</v>
      </c>
      <c r="Q634" s="378">
        <v>9</v>
      </c>
      <c r="R634" s="406">
        <f t="shared" si="24"/>
        <v>10</v>
      </c>
      <c r="S634" s="385">
        <f>+B634-M634-P634</f>
        <v>36</v>
      </c>
      <c r="T634" s="384">
        <f>+C634-N634-Q634</f>
        <v>5</v>
      </c>
      <c r="U634" s="386">
        <f>+S634+T634</f>
        <v>41</v>
      </c>
      <c r="V634" s="379">
        <v>36</v>
      </c>
      <c r="W634" s="406">
        <v>4</v>
      </c>
      <c r="X634" s="252"/>
      <c r="Y634" s="252"/>
      <c r="Z634" s="252"/>
      <c r="AA634" s="252"/>
      <c r="AB634" s="252"/>
      <c r="AC634" s="252"/>
      <c r="AD634" s="252"/>
      <c r="AE634" s="252"/>
      <c r="AF634" s="252"/>
      <c r="AG634" s="252"/>
      <c r="AH634" s="252"/>
      <c r="AI634" s="252"/>
    </row>
    <row r="635" spans="1:35" s="251" customFormat="1" ht="21" customHeight="1">
      <c r="A635" s="434" t="s">
        <v>277</v>
      </c>
      <c r="B635" s="363">
        <v>117</v>
      </c>
      <c r="C635" s="360">
        <v>10</v>
      </c>
      <c r="D635" s="436">
        <v>273</v>
      </c>
      <c r="E635" s="416">
        <v>11</v>
      </c>
      <c r="F635" s="414">
        <v>2</v>
      </c>
      <c r="G635" s="414">
        <v>0</v>
      </c>
      <c r="H635" s="414">
        <v>0</v>
      </c>
      <c r="I635" s="414">
        <v>0</v>
      </c>
      <c r="J635" s="414">
        <v>0</v>
      </c>
      <c r="K635" s="414">
        <v>0</v>
      </c>
      <c r="L635" s="414">
        <v>0</v>
      </c>
      <c r="M635" s="414">
        <f t="shared" si="22"/>
        <v>13</v>
      </c>
      <c r="N635" s="414">
        <v>0</v>
      </c>
      <c r="O635" s="417">
        <f t="shared" si="23"/>
        <v>13</v>
      </c>
      <c r="P635" s="379">
        <v>4</v>
      </c>
      <c r="Q635" s="378">
        <v>6</v>
      </c>
      <c r="R635" s="406">
        <f t="shared" si="24"/>
        <v>10</v>
      </c>
      <c r="S635" s="385">
        <f t="shared" si="25"/>
        <v>100</v>
      </c>
      <c r="T635" s="384">
        <f t="shared" si="26"/>
        <v>4</v>
      </c>
      <c r="U635" s="386">
        <f t="shared" si="27"/>
        <v>104</v>
      </c>
      <c r="V635" s="379">
        <v>21</v>
      </c>
      <c r="W635" s="406">
        <v>5</v>
      </c>
      <c r="X635" s="252"/>
      <c r="Y635" s="252"/>
      <c r="Z635" s="252"/>
      <c r="AA635" s="252"/>
      <c r="AB635" s="252"/>
      <c r="AC635" s="252"/>
      <c r="AD635" s="252"/>
      <c r="AE635" s="252"/>
      <c r="AF635" s="252"/>
      <c r="AG635" s="252"/>
      <c r="AH635" s="252"/>
      <c r="AI635" s="252"/>
    </row>
    <row r="636" spans="1:35" s="251" customFormat="1" ht="21" customHeight="1">
      <c r="A636" s="434" t="s">
        <v>233</v>
      </c>
      <c r="B636" s="363">
        <v>54</v>
      </c>
      <c r="C636" s="360">
        <v>0</v>
      </c>
      <c r="D636" s="436">
        <v>479</v>
      </c>
      <c r="E636" s="416">
        <v>17</v>
      </c>
      <c r="F636" s="414">
        <v>0</v>
      </c>
      <c r="G636" s="414">
        <v>0</v>
      </c>
      <c r="H636" s="414">
        <v>0</v>
      </c>
      <c r="I636" s="414">
        <v>3</v>
      </c>
      <c r="J636" s="414">
        <v>0</v>
      </c>
      <c r="K636" s="414">
        <v>0</v>
      </c>
      <c r="L636" s="414">
        <v>0</v>
      </c>
      <c r="M636" s="414">
        <f t="shared" si="22"/>
        <v>20</v>
      </c>
      <c r="N636" s="414">
        <v>0</v>
      </c>
      <c r="O636" s="417">
        <f t="shared" si="23"/>
        <v>20</v>
      </c>
      <c r="P636" s="379">
        <v>1</v>
      </c>
      <c r="Q636" s="378">
        <v>0</v>
      </c>
      <c r="R636" s="406">
        <f t="shared" si="24"/>
        <v>1</v>
      </c>
      <c r="S636" s="385">
        <f t="shared" si="25"/>
        <v>33</v>
      </c>
      <c r="T636" s="384">
        <f t="shared" si="26"/>
        <v>0</v>
      </c>
      <c r="U636" s="386">
        <f t="shared" si="27"/>
        <v>33</v>
      </c>
      <c r="V636" s="379">
        <v>37</v>
      </c>
      <c r="W636" s="406">
        <v>16</v>
      </c>
      <c r="X636" s="252"/>
      <c r="Y636" s="252"/>
      <c r="Z636" s="252"/>
      <c r="AA636" s="252"/>
      <c r="AB636" s="252"/>
      <c r="AC636" s="252"/>
      <c r="AD636" s="252"/>
      <c r="AE636" s="252"/>
      <c r="AF636" s="252"/>
      <c r="AG636" s="252"/>
      <c r="AH636" s="252"/>
      <c r="AI636" s="252"/>
    </row>
    <row r="637" spans="1:35" s="251" customFormat="1" ht="21" customHeight="1">
      <c r="A637" s="434" t="s">
        <v>232</v>
      </c>
      <c r="B637" s="363">
        <v>67</v>
      </c>
      <c r="C637" s="360">
        <v>9</v>
      </c>
      <c r="D637" s="436">
        <v>238</v>
      </c>
      <c r="E637" s="416">
        <v>6</v>
      </c>
      <c r="F637" s="414">
        <v>3</v>
      </c>
      <c r="G637" s="414">
        <v>0</v>
      </c>
      <c r="H637" s="414">
        <v>0</v>
      </c>
      <c r="I637" s="414">
        <v>0</v>
      </c>
      <c r="J637" s="414">
        <v>0</v>
      </c>
      <c r="K637" s="414">
        <v>0</v>
      </c>
      <c r="L637" s="414">
        <v>0</v>
      </c>
      <c r="M637" s="414">
        <f t="shared" si="22"/>
        <v>9</v>
      </c>
      <c r="N637" s="414">
        <v>0</v>
      </c>
      <c r="O637" s="417">
        <f t="shared" si="23"/>
        <v>9</v>
      </c>
      <c r="P637" s="379">
        <v>0</v>
      </c>
      <c r="Q637" s="378">
        <v>1</v>
      </c>
      <c r="R637" s="406">
        <f t="shared" si="24"/>
        <v>1</v>
      </c>
      <c r="S637" s="385">
        <f t="shared" si="25"/>
        <v>58</v>
      </c>
      <c r="T637" s="384">
        <f t="shared" si="26"/>
        <v>8</v>
      </c>
      <c r="U637" s="386">
        <f t="shared" si="27"/>
        <v>66</v>
      </c>
      <c r="V637" s="379">
        <v>80</v>
      </c>
      <c r="W637" s="406">
        <v>8</v>
      </c>
      <c r="X637" s="252"/>
      <c r="Y637" s="252"/>
      <c r="Z637" s="252"/>
      <c r="AA637" s="252"/>
      <c r="AB637" s="252"/>
      <c r="AC637" s="252"/>
      <c r="AD637" s="252"/>
      <c r="AE637" s="252"/>
      <c r="AF637" s="252"/>
      <c r="AG637" s="252"/>
      <c r="AH637" s="252"/>
      <c r="AI637" s="252"/>
    </row>
    <row r="638" spans="1:35" s="251" customFormat="1" ht="21" customHeight="1">
      <c r="A638" s="434" t="s">
        <v>235</v>
      </c>
      <c r="B638" s="363">
        <v>58</v>
      </c>
      <c r="C638" s="360">
        <v>19</v>
      </c>
      <c r="D638" s="436">
        <v>213</v>
      </c>
      <c r="E638" s="416">
        <v>39</v>
      </c>
      <c r="F638" s="414">
        <v>2</v>
      </c>
      <c r="G638" s="414">
        <v>0</v>
      </c>
      <c r="H638" s="414">
        <v>0</v>
      </c>
      <c r="I638" s="414">
        <v>4</v>
      </c>
      <c r="J638" s="414">
        <v>0</v>
      </c>
      <c r="K638" s="414">
        <v>0</v>
      </c>
      <c r="L638" s="414">
        <v>0</v>
      </c>
      <c r="M638" s="414">
        <f t="shared" si="22"/>
        <v>45</v>
      </c>
      <c r="N638" s="414">
        <v>0</v>
      </c>
      <c r="O638" s="417">
        <f t="shared" si="23"/>
        <v>45</v>
      </c>
      <c r="P638" s="379">
        <v>0</v>
      </c>
      <c r="Q638" s="378">
        <v>0</v>
      </c>
      <c r="R638" s="406">
        <f t="shared" si="24"/>
        <v>0</v>
      </c>
      <c r="S638" s="385">
        <f t="shared" si="25"/>
        <v>13</v>
      </c>
      <c r="T638" s="384">
        <f t="shared" si="26"/>
        <v>19</v>
      </c>
      <c r="U638" s="386">
        <f t="shared" si="27"/>
        <v>32</v>
      </c>
      <c r="V638" s="379">
        <v>29</v>
      </c>
      <c r="W638" s="406">
        <v>5</v>
      </c>
      <c r="X638" s="252"/>
      <c r="Y638" s="252"/>
      <c r="Z638" s="252"/>
      <c r="AA638" s="252"/>
      <c r="AB638" s="252"/>
      <c r="AC638" s="252"/>
      <c r="AD638" s="252"/>
      <c r="AE638" s="252"/>
      <c r="AF638" s="252"/>
      <c r="AG638" s="252"/>
      <c r="AH638" s="252"/>
      <c r="AI638" s="252"/>
    </row>
    <row r="639" spans="1:35" s="251" customFormat="1" ht="21" customHeight="1" thickBot="1">
      <c r="A639" s="435" t="s">
        <v>234</v>
      </c>
      <c r="B639" s="364">
        <v>136</v>
      </c>
      <c r="C639" s="365">
        <v>8</v>
      </c>
      <c r="D639" s="354">
        <v>224</v>
      </c>
      <c r="E639" s="418">
        <v>14</v>
      </c>
      <c r="F639" s="419">
        <v>5</v>
      </c>
      <c r="G639" s="419">
        <v>0</v>
      </c>
      <c r="H639" s="419">
        <v>0</v>
      </c>
      <c r="I639" s="419">
        <v>2</v>
      </c>
      <c r="J639" s="419">
        <v>0</v>
      </c>
      <c r="K639" s="419">
        <v>0</v>
      </c>
      <c r="L639" s="419">
        <v>0</v>
      </c>
      <c r="M639" s="419">
        <f t="shared" si="22"/>
        <v>21</v>
      </c>
      <c r="N639" s="419">
        <v>0</v>
      </c>
      <c r="O639" s="420">
        <f t="shared" si="23"/>
        <v>21</v>
      </c>
      <c r="P639" s="380">
        <v>1</v>
      </c>
      <c r="Q639" s="381">
        <v>7</v>
      </c>
      <c r="R639" s="353">
        <f t="shared" si="24"/>
        <v>8</v>
      </c>
      <c r="S639" s="387">
        <f t="shared" si="25"/>
        <v>114</v>
      </c>
      <c r="T639" s="388">
        <f t="shared" si="26"/>
        <v>1</v>
      </c>
      <c r="U639" s="389">
        <f t="shared" si="27"/>
        <v>115</v>
      </c>
      <c r="V639" s="380">
        <v>28</v>
      </c>
      <c r="W639" s="353">
        <v>6</v>
      </c>
      <c r="X639" s="252"/>
      <c r="Y639" s="252"/>
      <c r="Z639" s="252"/>
      <c r="AA639" s="252"/>
      <c r="AB639" s="252"/>
      <c r="AC639" s="252"/>
      <c r="AD639" s="252"/>
      <c r="AE639" s="252"/>
      <c r="AF639" s="252"/>
      <c r="AG639" s="252"/>
      <c r="AH639" s="252"/>
      <c r="AI639" s="252"/>
    </row>
    <row r="640" spans="1:35" s="43" customFormat="1" ht="12.75" customHeight="1">
      <c r="A640" s="516" t="s">
        <v>315</v>
      </c>
      <c r="B640" s="516"/>
      <c r="C640" s="516"/>
      <c r="D640" s="516"/>
      <c r="E640" s="516"/>
      <c r="F640" s="516"/>
      <c r="G640" s="516"/>
      <c r="H640" s="516"/>
      <c r="I640" s="516"/>
      <c r="J640" s="516"/>
      <c r="K640" s="516"/>
      <c r="L640" s="516"/>
      <c r="M640" s="516"/>
      <c r="N640" s="516"/>
      <c r="O640" s="516"/>
      <c r="P640" s="516"/>
      <c r="Q640" s="516"/>
      <c r="R640" s="516"/>
      <c r="S640" s="516"/>
      <c r="T640" s="516"/>
      <c r="U640" s="516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</row>
    <row r="641" spans="1:35" s="62" customFormat="1" ht="10.5" customHeight="1">
      <c r="A641" s="338" t="s">
        <v>325</v>
      </c>
      <c r="B641" s="267"/>
      <c r="C641" s="267"/>
      <c r="D641" s="267"/>
      <c r="E641" s="267"/>
      <c r="F641" s="267"/>
      <c r="G641" s="267"/>
      <c r="H641" s="267"/>
      <c r="I641" s="267"/>
      <c r="J641" s="267"/>
      <c r="K641" s="267"/>
      <c r="L641" s="267"/>
      <c r="M641" s="267"/>
      <c r="N641" s="267"/>
      <c r="O641" s="267"/>
      <c r="P641" s="267"/>
      <c r="Q641" s="267"/>
      <c r="R641" s="267"/>
      <c r="S641" s="267"/>
      <c r="T641" s="267"/>
      <c r="U641" s="46"/>
      <c r="V641" s="267"/>
      <c r="W641" s="267"/>
      <c r="X641" s="46"/>
      <c r="Y641" s="46"/>
      <c r="Z641" s="46"/>
      <c r="AA641" s="46"/>
      <c r="AB641" s="46"/>
      <c r="AC641" s="46"/>
      <c r="AD641" s="46"/>
      <c r="AE641" s="46"/>
      <c r="AF641" s="46"/>
      <c r="AG641" s="46"/>
      <c r="AH641" s="46"/>
      <c r="AI641" s="46"/>
    </row>
    <row r="675" ht="22.5" customHeight="1"/>
  </sheetData>
  <sortState ref="A165:W178">
    <sortCondition descending="1" ref="M165:M178"/>
  </sortState>
  <mergeCells count="74">
    <mergeCell ref="A465:W465"/>
    <mergeCell ref="A466:W466"/>
    <mergeCell ref="A468:W468"/>
    <mergeCell ref="V504:W504"/>
    <mergeCell ref="V470:W470"/>
    <mergeCell ref="A502:W502"/>
    <mergeCell ref="R504:R505"/>
    <mergeCell ref="S504:T504"/>
    <mergeCell ref="U504:U505"/>
    <mergeCell ref="H504:H505"/>
    <mergeCell ref="I504:I505"/>
    <mergeCell ref="M504:N504"/>
    <mergeCell ref="O504:O505"/>
    <mergeCell ref="A504:A506"/>
    <mergeCell ref="B504:C504"/>
    <mergeCell ref="D504:D505"/>
    <mergeCell ref="V622:W622"/>
    <mergeCell ref="A620:W620"/>
    <mergeCell ref="U622:U623"/>
    <mergeCell ref="P582:Q582"/>
    <mergeCell ref="R582:R583"/>
    <mergeCell ref="S582:T582"/>
    <mergeCell ref="U582:U583"/>
    <mergeCell ref="A589:U589"/>
    <mergeCell ref="G582:G583"/>
    <mergeCell ref="H582:H583"/>
    <mergeCell ref="I582:I583"/>
    <mergeCell ref="J582:L582"/>
    <mergeCell ref="O582:O583"/>
    <mergeCell ref="M582:N582"/>
    <mergeCell ref="A582:A584"/>
    <mergeCell ref="B582:C582"/>
    <mergeCell ref="A525:U525"/>
    <mergeCell ref="A640:U640"/>
    <mergeCell ref="J622:L622"/>
    <mergeCell ref="M622:N622"/>
    <mergeCell ref="O622:O623"/>
    <mergeCell ref="P622:Q622"/>
    <mergeCell ref="R622:R623"/>
    <mergeCell ref="S622:T622"/>
    <mergeCell ref="A622:A624"/>
    <mergeCell ref="B622:C622"/>
    <mergeCell ref="D622:D623"/>
    <mergeCell ref="E622:E623"/>
    <mergeCell ref="F622:F623"/>
    <mergeCell ref="G622:G623"/>
    <mergeCell ref="H622:H623"/>
    <mergeCell ref="I622:I623"/>
    <mergeCell ref="D582:D583"/>
    <mergeCell ref="E582:E583"/>
    <mergeCell ref="F582:F583"/>
    <mergeCell ref="A580:W580"/>
    <mergeCell ref="V582:W582"/>
    <mergeCell ref="P504:Q504"/>
    <mergeCell ref="G504:G505"/>
    <mergeCell ref="J504:L504"/>
    <mergeCell ref="E504:E505"/>
    <mergeCell ref="F504:F505"/>
    <mergeCell ref="R470:R471"/>
    <mergeCell ref="S470:T470"/>
    <mergeCell ref="U470:U471"/>
    <mergeCell ref="A476:U476"/>
    <mergeCell ref="M470:N470"/>
    <mergeCell ref="O470:O471"/>
    <mergeCell ref="G470:G471"/>
    <mergeCell ref="H470:H471"/>
    <mergeCell ref="I470:I471"/>
    <mergeCell ref="J470:L470"/>
    <mergeCell ref="A470:A472"/>
    <mergeCell ref="B470:C470"/>
    <mergeCell ref="D470:D471"/>
    <mergeCell ref="E470:E471"/>
    <mergeCell ref="F470:F471"/>
    <mergeCell ref="P470:Q470"/>
  </mergeCells>
  <hyperlinks>
    <hyperlink ref="A476" r:id="rId1" display="http://www.pj.gob.pe/"/>
    <hyperlink ref="A525" r:id="rId2" display="http://www.pj.gob.pe/"/>
    <hyperlink ref="A589" r:id="rId3" display="http://www.pj.gob.pe/"/>
    <hyperlink ref="A640" r:id="rId4" display="http://www.pj.gob.pe/"/>
  </hyperlinks>
  <printOptions horizontalCentered="1" verticalCentered="1"/>
  <pageMargins left="0.59055118110236227" right="0.23622047244094491" top="0.23622047244094491" bottom="0.35" header="0" footer="0.23622047244094491"/>
  <pageSetup paperSize="9" scale="75" orientation="landscape" r:id="rId5"/>
  <headerFooter scaleWithDoc="0" alignWithMargins="0">
    <oddFooter>Página &amp;P</oddFooter>
  </headerFooter>
  <rowBreaks count="1" manualBreakCount="1">
    <brk id="557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3. Ejecución Pptal Fuentes.</vt:lpstr>
      <vt:lpstr>13. Logística - Procesos</vt:lpstr>
      <vt:lpstr>20. Carga y Producción Judi (e)</vt:lpstr>
      <vt:lpstr>Boletín</vt:lpstr>
      <vt:lpstr>ncpp</vt:lpstr>
      <vt:lpstr>'13. Logística - Procesos'!Área_de_impresión</vt:lpstr>
      <vt:lpstr>'20. Carga y Producción Judi (e)'!Área_de_impresión</vt:lpstr>
      <vt:lpstr>'3. Ejecución Pptal Fuentes.'!Área_de_impresión</vt:lpstr>
      <vt:lpstr>Boletín!Área_de_impresión</vt:lpstr>
    </vt:vector>
  </TitlesOfParts>
  <Company>soporte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PJUDICIAL</cp:lastModifiedBy>
  <cp:lastPrinted>2017-05-26T14:39:13Z</cp:lastPrinted>
  <dcterms:created xsi:type="dcterms:W3CDTF">2010-07-12T21:49:07Z</dcterms:created>
  <dcterms:modified xsi:type="dcterms:W3CDTF">2017-08-01T20:49:41Z</dcterms:modified>
</cp:coreProperties>
</file>